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3"/>
  </bookViews>
  <sheets>
    <sheet name="PRÉSENTATION" sheetId="1" r:id="rId1"/>
    <sheet name="INDICATEURS GLOBAUX" sheetId="2" r:id="rId2"/>
    <sheet name="INDICATEURS DETAILLÉS" sheetId="3" r:id="rId3"/>
    <sheet name="ANALYSE" sheetId="4" r:id="rId4"/>
    <sheet name="CONFIG" sheetId="5" state="hidden" r:id="rId5"/>
  </sheets>
  <definedNames>
    <definedName name="_xlfn.IFERROR" hidden="1">#NAME?</definedName>
    <definedName name="L_Collectivites">'CONFIG'!$A$2:$A$79</definedName>
    <definedName name="_xlnm.Print_Area" localSheetId="2">'INDICATEURS DETAILLÉS'!$A$1:$K$119</definedName>
    <definedName name="_xlnm.Print_Area" localSheetId="1">'INDICATEURS GLOBAUX'!$A$1:$M$78</definedName>
    <definedName name="_xlnm.Print_Area" localSheetId="0">'PRÉSENTATION'!$A$1:$K$34</definedName>
  </definedNames>
  <calcPr fullCalcOnLoad="1"/>
</workbook>
</file>

<file path=xl/comments2.xml><?xml version="1.0" encoding="utf-8"?>
<comments xmlns="http://schemas.openxmlformats.org/spreadsheetml/2006/main">
  <authors>
    <author>Claude DUPONT</author>
  </authors>
  <commentList>
    <comment ref="C8" authorId="0">
      <text>
        <r>
          <rPr>
            <sz val="9"/>
            <rFont val="Tahoma"/>
            <family val="2"/>
          </rPr>
          <t>Nombre total d'agents</t>
        </r>
      </text>
    </comment>
  </commentList>
</comments>
</file>

<file path=xl/comments3.xml><?xml version="1.0" encoding="utf-8"?>
<comments xmlns="http://schemas.openxmlformats.org/spreadsheetml/2006/main">
  <authors>
    <author>Emmanuelle HOARAU</author>
  </authors>
  <commentList>
    <comment ref="A21" authorId="0">
      <text>
        <r>
          <rPr>
            <sz val="8"/>
            <rFont val="Tahoma"/>
            <family val="2"/>
          </rPr>
          <t>Obtenu notamment via le plans de prévention</t>
        </r>
      </text>
    </comment>
    <comment ref="A25" authorId="0">
      <text>
        <r>
          <rPr>
            <sz val="8"/>
            <rFont val="Tahoma"/>
            <family val="2"/>
          </rPr>
          <t>Différence entre la date de recrutement et la date de publication de la DVE</t>
        </r>
      </text>
    </comment>
    <comment ref="A49" authorId="0">
      <text>
        <r>
          <rPr>
            <sz val="8"/>
            <rFont val="Tahoma"/>
            <family val="2"/>
          </rPr>
          <t>Somme des heures de grève des agents</t>
        </r>
      </text>
    </comment>
    <comment ref="A50" authorId="0">
      <text>
        <r>
          <rPr>
            <sz val="8"/>
            <rFont val="Tahoma"/>
            <family val="2"/>
          </rPr>
          <t>Usagers des services de la collectivité</t>
        </r>
      </text>
    </comment>
    <comment ref="A61" authorId="0">
      <text>
        <r>
          <rPr>
            <sz val="8"/>
            <rFont val="Tahoma"/>
            <family val="2"/>
          </rPr>
          <t>avec arrêt de travail</t>
        </r>
      </text>
    </comment>
    <comment ref="A62" authorId="0">
      <text>
        <r>
          <rPr>
            <sz val="8"/>
            <rFont val="Tahoma"/>
            <family val="2"/>
          </rPr>
          <t>avec taux d'IPP</t>
        </r>
      </text>
    </comment>
  </commentList>
</comments>
</file>

<file path=xl/sharedStrings.xml><?xml version="1.0" encoding="utf-8"?>
<sst xmlns="http://schemas.openxmlformats.org/spreadsheetml/2006/main" count="312" uniqueCount="292">
  <si>
    <t xml:space="preserve">Recrutements (entrées) </t>
  </si>
  <si>
    <t xml:space="preserve">Départs (sorties) </t>
  </si>
  <si>
    <t>Rapports sociaux et relations de travail</t>
  </si>
  <si>
    <t>Exigences émotionnelles</t>
  </si>
  <si>
    <t>3- Taux de visite sur demande au médecin de prévention (%)</t>
  </si>
  <si>
    <t>Exigences et intensité du travail</t>
  </si>
  <si>
    <t>Postes non pourvus</t>
  </si>
  <si>
    <t>Nombre de procédures judiciaires en cours</t>
  </si>
  <si>
    <t>Nombre d’inscrits aux dernières élections professionnelles</t>
  </si>
  <si>
    <t>Volume global d’heures de délégation attribuées</t>
  </si>
  <si>
    <t>Nombre de décharges d'activité de services utilisées</t>
  </si>
  <si>
    <t>Activité du service de santé au travail</t>
  </si>
  <si>
    <t>Symptômes ou pathologies en lien avec les RPS</t>
  </si>
  <si>
    <t>Année:</t>
  </si>
  <si>
    <t>AVIRONS</t>
  </si>
  <si>
    <t>BRAS-PANON</t>
  </si>
  <si>
    <t>CA SUD</t>
  </si>
  <si>
    <t>CCAS BRAS-PANON</t>
  </si>
  <si>
    <t>CCAS CILAOS</t>
  </si>
  <si>
    <t>CCAS ENTRE-DEUX</t>
  </si>
  <si>
    <t>CCAS ETANG-SALE</t>
  </si>
  <si>
    <t>CCAS LA POSSESSION</t>
  </si>
  <si>
    <t>CCAS LE PORT</t>
  </si>
  <si>
    <t>CCAS LES AVIRONS</t>
  </si>
  <si>
    <t>CCAS PETITE-ILE</t>
  </si>
  <si>
    <t>CCAS PLAINE DES PALMISTES</t>
  </si>
  <si>
    <t>CCAS SAINT-ANDRE</t>
  </si>
  <si>
    <t>CCAS SAINT-BENOIT</t>
  </si>
  <si>
    <t>CCAS SAINT-DENIS</t>
  </si>
  <si>
    <t>CCAS SAINTE-MARIE</t>
  </si>
  <si>
    <t>CCAS SAINTE-ROSE</t>
  </si>
  <si>
    <t>CCAS SAINTE-SUZANNE</t>
  </si>
  <si>
    <t>CCAS SAINT-JOSEPH</t>
  </si>
  <si>
    <t>CCAS SAINT-LEU</t>
  </si>
  <si>
    <t>CCAS SAINT-LOUIS</t>
  </si>
  <si>
    <t>CCAS SAINT-PAUL</t>
  </si>
  <si>
    <t>CCAS SAINT-PHILIPPE</t>
  </si>
  <si>
    <t>CCAS SAINT-PIERRE</t>
  </si>
  <si>
    <t>CCAS SALAZIE</t>
  </si>
  <si>
    <t>CCAS TAMPON</t>
  </si>
  <si>
    <t>CCAS TROIS-BASSINS</t>
  </si>
  <si>
    <t>CE POSSESSION</t>
  </si>
  <si>
    <t>CE SAINT DENIS</t>
  </si>
  <si>
    <t>CE ST-JOSEPH</t>
  </si>
  <si>
    <t>CE ST-LOUIS</t>
  </si>
  <si>
    <t>CE STE-MARIE</t>
  </si>
  <si>
    <t>CE TAMPON</t>
  </si>
  <si>
    <t>CIAS</t>
  </si>
  <si>
    <t>CILAOS</t>
  </si>
  <si>
    <t>CINOR</t>
  </si>
  <si>
    <t>CIREST</t>
  </si>
  <si>
    <t>CIVIS</t>
  </si>
  <si>
    <t>CNFPT</t>
  </si>
  <si>
    <t>DEPARTEMENT</t>
  </si>
  <si>
    <t>ENTRE-DEUX</t>
  </si>
  <si>
    <t>ESA</t>
  </si>
  <si>
    <t>ETANG-SALE</t>
  </si>
  <si>
    <t>FRAC</t>
  </si>
  <si>
    <t>LA POSSESSION</t>
  </si>
  <si>
    <t>LE PORT</t>
  </si>
  <si>
    <t>OFFICE DE L'EAU</t>
  </si>
  <si>
    <t>PARC MARIN</t>
  </si>
  <si>
    <t>PARC ROUTIER</t>
  </si>
  <si>
    <t>PETITE-ILE</t>
  </si>
  <si>
    <t>PLAINE DES PALMISTES</t>
  </si>
  <si>
    <t>REGION</t>
  </si>
  <si>
    <t>SAINT-ANDRE</t>
  </si>
  <si>
    <t>SAINT-BENOIT</t>
  </si>
  <si>
    <t>SAINT-DENIS</t>
  </si>
  <si>
    <t>SAINTE-MARIE</t>
  </si>
  <si>
    <t>SAINTE-ROSE</t>
  </si>
  <si>
    <t>SAINTE-SUZANNE</t>
  </si>
  <si>
    <t>SAINT-JOSEPH</t>
  </si>
  <si>
    <t>SAINT-LEU</t>
  </si>
  <si>
    <t>SAINT-LOUIS</t>
  </si>
  <si>
    <t>SAINT-PAUL</t>
  </si>
  <si>
    <t>SAINT-PHILIPPE</t>
  </si>
  <si>
    <t>SAINT-PIERRE</t>
  </si>
  <si>
    <t>SALAZIE</t>
  </si>
  <si>
    <t>SDIS</t>
  </si>
  <si>
    <t>SIAEPH</t>
  </si>
  <si>
    <t>SIAPP</t>
  </si>
  <si>
    <t>SIDELEC</t>
  </si>
  <si>
    <t>SIDEO</t>
  </si>
  <si>
    <t>SIVU</t>
  </si>
  <si>
    <t>SMEPSCTGS</t>
  </si>
  <si>
    <t>SMP PIERREFONDS</t>
  </si>
  <si>
    <t>SYVED</t>
  </si>
  <si>
    <t>TAMPON</t>
  </si>
  <si>
    <t>TCO</t>
  </si>
  <si>
    <t>TROIS-BASSINS</t>
  </si>
  <si>
    <t>UNIVERSITE / REUNION</t>
  </si>
  <si>
    <t>LISTE COLLECTIVITE</t>
  </si>
  <si>
    <t>Collectivité:</t>
  </si>
  <si>
    <t xml:space="preserve">Cet onglet est à renseigner par la Direction Générale et/ou par la Direction des Ressources Humaines après recueil des informations. </t>
  </si>
  <si>
    <t>Nombre de visites sur demande au médecin de prévention</t>
  </si>
  <si>
    <r>
      <t xml:space="preserve">Nombre </t>
    </r>
    <r>
      <rPr>
        <b/>
        <sz val="10"/>
        <rFont val="Arial"/>
        <family val="2"/>
      </rPr>
      <t>total</t>
    </r>
    <r>
      <rPr>
        <sz val="10"/>
        <rFont val="Arial"/>
        <family val="2"/>
      </rPr>
      <t xml:space="preserve"> de jours d'absences pour maladie</t>
    </r>
  </si>
  <si>
    <t>Nombre de jours de congés maladie ordinaire</t>
  </si>
  <si>
    <t>Nombre de jours de congés longue maladie et congés longue durée</t>
  </si>
  <si>
    <t>Nombre de jours d'arrêts pour accident de travail</t>
  </si>
  <si>
    <t>Nombre de jours d'arrêts pour accident de trajet</t>
  </si>
  <si>
    <t>Nombre de jours d'arrêts pour maladie professionnelle</t>
  </si>
  <si>
    <t>OUTIL DE RECUEIL D'INDICATEURS
DE RISQUES PSYCHOSOCIAUX</t>
  </si>
  <si>
    <t>1- ABSENTÉISME</t>
  </si>
  <si>
    <t>2- ROTATIONS</t>
  </si>
  <si>
    <t>4- ACTES DE VIOLENCE</t>
  </si>
  <si>
    <t>3- VISITES MEDICALES SUR DEMANDE</t>
  </si>
  <si>
    <t>1- Taux d'absentéisme pour raisons de santé (%)</t>
  </si>
  <si>
    <t>2- Taux de rotation (%)</t>
  </si>
  <si>
    <t>GRILLE DE RECUEIL D'INDICATEURS RPS GLOBAUX</t>
  </si>
  <si>
    <t>Accidents de travail</t>
  </si>
  <si>
    <t>Maladies professionnelles</t>
  </si>
  <si>
    <t xml:space="preserve"> Ex : travail de nuit, fin de semaine, horaires alternants, travail posté</t>
  </si>
  <si>
    <t xml:space="preserve"> Ex : plus de 11h par jour, etc.</t>
  </si>
  <si>
    <t xml:space="preserve"> Ex : prestataires, sous-traitants</t>
  </si>
  <si>
    <t xml:space="preserve"> Ex : contrats aidés, CDD, …</t>
  </si>
  <si>
    <t>Jours de congés annuels par agent (à temps complet)</t>
  </si>
  <si>
    <t>Jours de RTT par agent (à temps complet)</t>
  </si>
  <si>
    <t>Total de jours de congés annuels pris</t>
  </si>
  <si>
    <t>Total de jours de RTT pris</t>
  </si>
  <si>
    <t>ETP en horaires atypiques</t>
  </si>
  <si>
    <t>Total d'heures supplémentaires</t>
  </si>
  <si>
    <t>Heures en dehors du temps de travail limite</t>
  </si>
  <si>
    <t>ETP extérieurs</t>
  </si>
  <si>
    <t>ETP temporaires</t>
  </si>
  <si>
    <t>Postes au tableau des effectifs</t>
  </si>
  <si>
    <t xml:space="preserve">Demandes de disponibilité </t>
  </si>
  <si>
    <t xml:space="preserve">Demandes de mise à disposition </t>
  </si>
  <si>
    <t>Demandes de détachement</t>
  </si>
  <si>
    <t>Demandes de reclassement</t>
  </si>
  <si>
    <t>Ces indicateurs font référence à la circulaire n°5705/SG du 20 mars 2014, notamment son annexe 3.</t>
  </si>
  <si>
    <t>Actes de violence physique externe (du public) avec arrêt de travail</t>
  </si>
  <si>
    <t>4- Taux d'actes de violence physique envers le personnel (%)</t>
  </si>
  <si>
    <t>Actes de violence physique externe (du public) sans arrêt de travail</t>
  </si>
  <si>
    <t>Actes de violence physique interne (du personnel) avec arrêt de travail</t>
  </si>
  <si>
    <t>Actes de violence physique interne (du personnel) sans arrêt de travail</t>
  </si>
  <si>
    <t>INDICATEURS RPS NATIONAUX</t>
  </si>
  <si>
    <t>LES 4 INDICATEURS RPS COMMUNS NATIONAUX</t>
  </si>
  <si>
    <t>Actes de violence externe (du public)</t>
  </si>
  <si>
    <t>Actes de violence interne (du personnel)</t>
  </si>
  <si>
    <t>LES INDICATEURS RPS DÉTAILLÉS</t>
  </si>
  <si>
    <t xml:space="preserve">GRILLE DE RECUEIL DES INDICATEURS RPS DÉTAILLÉS </t>
  </si>
  <si>
    <t>2- Taux de travail en horaires atypiques</t>
  </si>
  <si>
    <t>1- Taux de congés (annuels et RTT)</t>
  </si>
  <si>
    <t>3- Taux d'absentéisme pour raison de santé</t>
  </si>
  <si>
    <t>7- Taux de solde départs / embauches</t>
  </si>
  <si>
    <t>(=) Nombre de jours cumulés où les postes sont restés vacants / nombre de postes non pourvus</t>
  </si>
  <si>
    <t>10- Taux de mobilité</t>
  </si>
  <si>
    <t>9a- Taux de postes non pourvus</t>
  </si>
  <si>
    <t>6- Taux de rotation</t>
  </si>
  <si>
    <t>(=) Nombre de postes non pourvus / nombre de postes au tableau des effectifs * 100</t>
  </si>
  <si>
    <t>9b- Durée moyenne de vacance des postes</t>
  </si>
  <si>
    <t>Nombre de jours de congés de grave maladie</t>
  </si>
  <si>
    <t xml:space="preserve">Ex: demandeurs d'emploi, personnes en situation précaire, etc </t>
  </si>
  <si>
    <t>Agents en contact avec le public en difficulté
(physique, psychologique ou sociale)</t>
  </si>
  <si>
    <t>5- Taux d'agents travaillant en dehors du temps de travail limite</t>
  </si>
  <si>
    <t>8- Taux de travailleurs temporaires</t>
  </si>
  <si>
    <t>31a- Taux de visites sur demande au médecin de prévention</t>
  </si>
  <si>
    <t>31b- Taux de demandes d'aménagement des conditions de travail</t>
  </si>
  <si>
    <t xml:space="preserve">Agents en contact avec le public </t>
  </si>
  <si>
    <t>12- Taux d'acte de violence verbale ou physique au travail émanant de personnes extérieures au service (usagers notamment)</t>
  </si>
  <si>
    <t>Nombre de harcécelements (moral ou sexuel) reconnus par la justice</t>
  </si>
  <si>
    <t xml:space="preserve"> Source: service droit syndical du CDG</t>
  </si>
  <si>
    <t>Volume global d’heures de délégation utilisées</t>
  </si>
  <si>
    <t>Nombre de décharges d'activité de services attribuées</t>
  </si>
  <si>
    <t>Nombre d'heures de grèves</t>
  </si>
  <si>
    <t>Nombre d'usagers</t>
  </si>
  <si>
    <t>Nombre d'accidents de travail ayant provoqué un décès</t>
  </si>
  <si>
    <t>Nombre de maladies professionnelles (sans incapacité)</t>
  </si>
  <si>
    <t>Nombre de maladies professionnelles (avec incapacité temporaire)</t>
  </si>
  <si>
    <t>Nombre de maladies professionnelles (avec incapacité permanente)</t>
  </si>
  <si>
    <t>Nombre de maladies professionnelles (ayant provoqué le décès)</t>
  </si>
  <si>
    <t>Nombre de demandes d'imputabilité au service</t>
  </si>
  <si>
    <t xml:space="preserve"> Source: service de médecine préventive du CDG</t>
  </si>
  <si>
    <t>Nombre de visites</t>
  </si>
  <si>
    <t>11a- Taux du personnel en contact avec le public</t>
  </si>
  <si>
    <t>11b- Taux du personnel en contact avec un public en difficulté (physique ou psychologique)</t>
  </si>
  <si>
    <t>PARTIE 1 - INDICATEURS DE PERCEPTION DE VECU OU DE FONCTIONNEMENT</t>
  </si>
  <si>
    <t>19- Taux de procédures judiciaires en cours (conflits)</t>
  </si>
  <si>
    <t xml:space="preserve">21a- Taux d'utilisation des heures de délégation </t>
  </si>
  <si>
    <t>21b- Taux d'utilisation des décharges d'activité</t>
  </si>
  <si>
    <t>24a- Taux d'actes de violence authentifiés envers les usagers</t>
  </si>
  <si>
    <t>24b- Taux d'actes de violence déclarés envers les usagers</t>
  </si>
  <si>
    <t>28a- Taux d'accidents du travail (sans arrêt)</t>
  </si>
  <si>
    <t>28b- Taux d'accidents du travail (avec arrêt)</t>
  </si>
  <si>
    <t>28c- Taux d'accidents du travail ayant provoqués le décès</t>
  </si>
  <si>
    <t>29a- Taux de maladies professionnelles (sans incapacité)</t>
  </si>
  <si>
    <t>29b- Taux de maladies professionnelles (avec incapacité temporaire)</t>
  </si>
  <si>
    <t>29c- Taux de maladies professionnelles (avec incapacité permanente)</t>
  </si>
  <si>
    <t>29d- Taux de maladies professionnelles (ayant provoqué le décès)</t>
  </si>
  <si>
    <t>29e- Taux de demandes d'imputabilité au service</t>
  </si>
  <si>
    <t>30- Taux de pathologies en lien avec les RPS</t>
  </si>
  <si>
    <t>20- Taux de harcèlements</t>
  </si>
  <si>
    <t>(=) Volume global d'heures de délégation utilisées / Volume global d'heures de délégation attribuées *100</t>
  </si>
  <si>
    <t xml:space="preserve">Nombre d’accidents de travail sans arrêt déclarés </t>
  </si>
  <si>
    <t xml:space="preserve">Nombre d'accidents de travail avec arrêt déclarés </t>
  </si>
  <si>
    <t>Nombre d’actions des instances paritaires : CAP/ CTP/ CHS (réunion, groupes de travail, enquêtes, recours à un expert, formation)</t>
  </si>
  <si>
    <t>22- Taux de grèves</t>
  </si>
  <si>
    <t>Nombre d'heures travaillées pour 1 ETP par an</t>
  </si>
  <si>
    <t>Durée légale du temps de travail (source: INSEE)</t>
  </si>
  <si>
    <t>ETP</t>
  </si>
  <si>
    <t>Effectif</t>
  </si>
  <si>
    <t>NOMBRE MOYEN ANNUEL</t>
  </si>
  <si>
    <t>(=) Nombre d'heures de grèves (ETP) / (Nombre d'heures travaillées d'un ETP * Nombre d'ETP) *100</t>
  </si>
  <si>
    <t>(=) Total des jours de congés pris pour l'ensemble des salariés dans l'année / Nombre d'ETP *100 / (Nb de jours de congés par agent + Nb de jours de RTT par agent)</t>
  </si>
  <si>
    <t>(=) Nombre d'ETP en horaires atypiques / Nombre d'ETP * 100</t>
  </si>
  <si>
    <t xml:space="preserve">(=) Total des jours absences (hors congés, RTT, m(p)aternité, parentaux, formation) / Nombre d'ETP * 100
</t>
  </si>
  <si>
    <t>(=) Nombre total d'heures supplémentaires / Nombre d'ETP * 100</t>
  </si>
  <si>
    <t>(=) Nombre d'agents travaillant en dehors du temps de travail limite / Nombre d'agents *100</t>
  </si>
  <si>
    <t>(=) Somme des taux d'entrées et de sorties / 2 / Nombre d'agents * 100</t>
  </si>
  <si>
    <t>(=) somme des entrées et sorties / 2 / nombre d'agents moyen annuel * 100</t>
  </si>
  <si>
    <t xml:space="preserve">(=) total des jours absences (hors congés, RTT, m(p)aternité, parentaux, formation) / nombre d'ETP moyen annuel * 100
</t>
  </si>
  <si>
    <t>(=) nombre de demandes de visites au médecin de prévention / nombre d'agents moyen annuel * 100</t>
  </si>
  <si>
    <t>(=) nombre d'actes de violences physiques / nombre d'agents moyen annuel * 100</t>
  </si>
  <si>
    <t>(=) (Nombre d'embauches de l'année - Nombre de départs de l'année) / Nombre d'agents *100</t>
  </si>
  <si>
    <t>(=) Nombre de travailleurs extérieurs ou temporaires / Nombre d'agents *100</t>
  </si>
  <si>
    <t>(=) Demandes de mobilité (mutation, disponibilité, détachement…) / Nombre d'agents *100</t>
  </si>
  <si>
    <t>(=) Nombre de personnel en contact avec le public / Nombre d'agents *100</t>
  </si>
  <si>
    <t>(=) Nombre de personnel en contact avec un public en difficulté (physique ou psychologique) / Nombre d'agents *100</t>
  </si>
  <si>
    <t>(=) Nombre d'actes de violences externes (du public) (avec et sans arrêt de travail) / Nombre d'agents *100</t>
  </si>
  <si>
    <t>(=) Nombre de décharge utilisées / nombre de décharges attribuées *100</t>
  </si>
  <si>
    <t>21c- Taux d'actions des instances paritaires CAP/CTP/CHS (réunion, groupes de travail, enquêtes, recours à un expert, formation)</t>
  </si>
  <si>
    <t>(=) Nombre d'actions des instances paritaires CAP/CTP/CHS / Nombre d'ETP * 100</t>
  </si>
  <si>
    <t>21d- Taux de participation aux élections professionnelles</t>
  </si>
  <si>
    <t>(=) Nombre de votants / Nombre d’inscrits *100</t>
  </si>
  <si>
    <t>(=) Nombre d'actes de violence authentifiés envers les usagers / nombre d'usagers *100</t>
  </si>
  <si>
    <t>(=) Nombre d'actes de violence déclarés envers les usagers / nombre d'usagers *100</t>
  </si>
  <si>
    <t>(à la demande de l'agent)</t>
  </si>
  <si>
    <t>PARTIE 2 - INDICATEURS DE SANTÉ AU TRAVAIL</t>
  </si>
  <si>
    <t>Nombre d'orientations du médecin vers le CMP / psychiatre / psychologue du travail</t>
  </si>
  <si>
    <t>31c- Taux d'orientations vers le CMP / psychiatre / psycho travail</t>
  </si>
  <si>
    <t>(=) Nombre de demandes d'aménagements de poste / Nombre d'agents *100</t>
  </si>
  <si>
    <t>(=) Nombre d'orientations / Nombre d'agents *100</t>
  </si>
  <si>
    <t>(=) Nombre de demandes de visites au médecin de prévention / Nombre d'agents *100</t>
  </si>
  <si>
    <t>(=) Nombre de demandes d'imputabilités de maladies professionnelles au service / Nombre d'agents *100</t>
  </si>
  <si>
    <t>(=) Nombre de maladies professionnelles (ayant provoqué le décès) / Nombre d'agents *100</t>
  </si>
  <si>
    <t>(=) Nombre de maladies professionnelles (avec incapacité permanente) / Nombre d'agents *100</t>
  </si>
  <si>
    <t>(=) Nombre de maladies professionnelles (sans incapacité) / Nombre d'agents *100</t>
  </si>
  <si>
    <t>(=) Nombre de maladies professionnelles (avec incapacité temporaire) / Nombre d'agents *100</t>
  </si>
  <si>
    <t>Demandes de mutations</t>
  </si>
  <si>
    <t>Somme de jours de congés pris par l'ensemble des agents</t>
  </si>
  <si>
    <t>Sauf précision, les données concernent les effectifs au 31 décembre de l'année</t>
  </si>
  <si>
    <t>Somme de jours de RTT pris par l'ensemble des agents</t>
  </si>
  <si>
    <t>Durée cumulée de la vacance des postes (jours)</t>
  </si>
  <si>
    <t>Demandes de mobiité interne (hors reclassement)</t>
  </si>
  <si>
    <t>Violence physique, psychologique ou verbale</t>
  </si>
  <si>
    <t xml:space="preserve">Nombre de votants aux dernières élections professionnelles </t>
  </si>
  <si>
    <t>Autres actes de violence interne au travail envers les usagers</t>
  </si>
  <si>
    <t>Actes de violence interne au travail envers les usagers avec certificat médical ET arrêt de travail</t>
  </si>
  <si>
    <t>Effectif total (tous statuts confondus)</t>
  </si>
  <si>
    <t>Nombre de pathologies en lien avec les RPS</t>
  </si>
  <si>
    <t>(=) Nombre de pathologies en lien avec les RPS / Nombre d'agents *100</t>
  </si>
  <si>
    <t>Nombre d'aménagements de poste</t>
  </si>
  <si>
    <t>Nombre d'orientations de la DRH vers le psychologue du travail</t>
  </si>
  <si>
    <t>4- Taux d'heures supplémentaires par ETP</t>
  </si>
  <si>
    <t>(=) Nombre de procédures judiciaires en cours / Nombre d'ETP *100</t>
  </si>
  <si>
    <t>(=) Nombre de harcèlements (moral ou sexuel) reconnu par la justice / Nombre d'ETP *100</t>
  </si>
  <si>
    <t>(=) Nombre d'accidents du travail (sans arrêt) / Nombre d'ETP *100</t>
  </si>
  <si>
    <t>(=) Nombre d'accidents du travail (avec arrêt) / Nombre d'ETP *100</t>
  </si>
  <si>
    <t>(=) Nombre d'accidents du travail ayant provoqués le décès / Nombre d'ETP *100</t>
  </si>
  <si>
    <t>Jauge</t>
  </si>
  <si>
    <t>Indicateur</t>
  </si>
  <si>
    <t>Nombre au 31 janvier 2018</t>
  </si>
  <si>
    <t>Nombre au 28 février 2018</t>
  </si>
  <si>
    <t>Nombre au 31 mars 2018</t>
  </si>
  <si>
    <t>Nombre au 30 avril 2018</t>
  </si>
  <si>
    <t>Nombre au 30 septembre 2018</t>
  </si>
  <si>
    <t>Nombre au 31 octobre 2018</t>
  </si>
  <si>
    <t>Nombre au 30 novembre 2018</t>
  </si>
  <si>
    <t>Nombre au 31 décembre 2018</t>
  </si>
  <si>
    <t>Nombre au 31 mai 2018</t>
  </si>
  <si>
    <t>Nombre au 31 août 2018</t>
  </si>
  <si>
    <t>Nombre au 30 juin 2018</t>
  </si>
  <si>
    <t>Nombre au 31 juillet 2018</t>
  </si>
  <si>
    <t>Nombre de recrutements annuels 2018</t>
  </si>
  <si>
    <t>Nombre de départs annuels 2018</t>
  </si>
  <si>
    <t>ELEMENTS D'ANALYSE</t>
  </si>
  <si>
    <t>A - Les indicateurs de fonctionnement</t>
  </si>
  <si>
    <t>L’absentéisme est un indicateur fréquemment utilisé dans le dépistage de situations psychosociales problématiques. En effet, 50 à 60% des absences sont dues au stress au travail. Un absentéisme en augmentation (quand la comparaison se fait d’année en année) ou supérieur à la moyenne nationale, est la plupart du temps un indicateur de malaise social de l’établissement ou du service. L’absentéisme peut être calculé en prenant en compte uniquement les absences pour raisons de santé ou en comptabilisant toutes les absences (hors congés payés et RTT).</t>
  </si>
  <si>
    <t>(Référence INRS : ED 6012, Date de publication, 02/2010, Brochure de 48 pages).</t>
  </si>
  <si>
    <t>La moyenne nationale est entre 5 et 6% pour le secteur privé et de 11,3% pour la fonction publique territoriale.</t>
  </si>
  <si>
    <t>L’évolution de cet indicateur est à surveiller car il constitue entre autres une source de renseignement sur l’état de santé mentale des agents.</t>
  </si>
  <si>
    <t>« Un taux de rotation important est souvent un indicateur de malaise social dans l’établissement » (Référence INRS : ED 6012, Date de publication, 02/10, Brochure de 48p). En 2008, la moyenne nationale est comprise entre 10 et 12%.</t>
  </si>
  <si>
    <t>La durée annuelle de travail peut être un indicateur de la surcharge de travail, lorsque les agents ne prennent pas tous les congés auxquels ils ont droit (Référence INRS : ED 6012, Date de publication, 02/2010, Brochure de 48 pages).</t>
  </si>
  <si>
    <t>B - Les indicateurs de santé</t>
  </si>
  <si>
    <t xml:space="preserve"> 1) L’absentéisme </t>
  </si>
  <si>
    <t xml:space="preserve">2) Le taux de rotation </t>
  </si>
  <si>
    <t>L’analyse des accidents du travail s’avère pertinente en matière de dépistage de troubles psychosociaux car ils peuvent être la conséquence de troubles de l’attention ou de la vigilance induit par ces risques. L’importance des accidents de travail peut se mesurer par leur fréquence et leur gravité. Les taux obtenus constituent des indicateurs perspicaces s’ils sont comparés à des données locales voire nationales mais aussi dans le temps (notamment au sein de la structure même). L’analyse des causes des accidents de travail peut également être intéressante pour la prévention des risques psychosociaux (Référence INRS : ED 6012, Date de publication, 02/2010, Brochure de 48 pages).</t>
  </si>
  <si>
    <t xml:space="preserve">3) Le taux de congés annuel </t>
  </si>
  <si>
    <t xml:space="preserve">1)  Taux d’accidents du travail </t>
  </si>
  <si>
    <t>2) Autres indicateurs de santé</t>
  </si>
  <si>
    <t>D’autres indicateurs de santé peuvent s’avérer pertinents en matière de prévention des risques psychosociaux. Ils concernent les maladies professionnelles (troubles musculo- squelettiques, maladies professionnelles), les situations graves (suicides ou tentatives de suicides, harcèlement moral, violences), les situations dégradées (plaintes pour harcèlement moral, des violences externes), l’activité du service de santé au travail (Référence INRS : ED 6012, Date de publication, 02/2010, Brochure de 48 pages).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</si>
</sst>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000"/>
    <numFmt numFmtId="168" formatCode="0.0000"/>
    <numFmt numFmtId="169" formatCode="0.0"/>
    <numFmt numFmtId="170" formatCode="0.000000"/>
    <numFmt numFmtId="171" formatCode="0.00000"/>
    <numFmt numFmtId="172" formatCode="0.00000000"/>
    <numFmt numFmtId="173" formatCode="0.000000000"/>
    <numFmt numFmtId="174" formatCode="0.0000000"/>
    <numFmt numFmtId="175" formatCode="[$€-2]\ #,##0.00_);[Red]\([$€-2]\ #,##0.00\)"/>
  </numFmts>
  <fonts count="73">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9"/>
      <name val="Tahoma"/>
      <family val="2"/>
    </font>
    <font>
      <sz val="8"/>
      <name val="Tahoma"/>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sz val="8"/>
      <color indexed="8"/>
      <name val="Arial"/>
      <family val="2"/>
    </font>
    <font>
      <b/>
      <sz val="22"/>
      <color indexed="56"/>
      <name val="Cambria"/>
      <family val="2"/>
    </font>
    <font>
      <i/>
      <sz val="10"/>
      <color indexed="63"/>
      <name val="Calibri"/>
      <family val="2"/>
    </font>
    <font>
      <sz val="10"/>
      <color indexed="9"/>
      <name val="Arial"/>
      <family val="2"/>
    </font>
    <font>
      <sz val="10"/>
      <name val="Calibri"/>
      <family val="2"/>
    </font>
    <font>
      <sz val="28"/>
      <color indexed="56"/>
      <name val="Century Gothic"/>
      <family val="2"/>
    </font>
    <font>
      <sz val="36"/>
      <color indexed="56"/>
      <name val="Century Gothic"/>
      <family val="2"/>
    </font>
    <font>
      <sz val="26"/>
      <color indexed="56"/>
      <name val="Century Gothic"/>
      <family val="2"/>
    </font>
    <font>
      <sz val="10"/>
      <color indexed="56"/>
      <name val="Century Gothic"/>
      <family val="2"/>
    </font>
    <font>
      <b/>
      <sz val="16"/>
      <color indexed="9"/>
      <name val="Calibri"/>
      <family val="2"/>
    </font>
    <font>
      <b/>
      <u val="single"/>
      <sz val="10"/>
      <name val="Arial"/>
      <family val="2"/>
    </font>
    <font>
      <sz val="11"/>
      <color indexed="23"/>
      <name val="Calibri"/>
      <family val="2"/>
    </font>
    <font>
      <sz val="10"/>
      <color indexed="8"/>
      <name val="Calibri"/>
      <family val="2"/>
    </font>
    <font>
      <b/>
      <sz val="18"/>
      <color indexed="8"/>
      <name val="Calibri"/>
      <family val="2"/>
    </font>
    <font>
      <sz val="9"/>
      <color indexed="8"/>
      <name val="Calibri"/>
      <family val="2"/>
    </font>
    <font>
      <sz val="10.5"/>
      <color indexed="8"/>
      <name val="Calibri"/>
      <family val="2"/>
    </font>
    <font>
      <b/>
      <sz val="1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1"/>
      <name val="Arial"/>
      <family val="2"/>
    </font>
    <font>
      <b/>
      <sz val="22"/>
      <color theme="3"/>
      <name val="Cambria"/>
      <family val="2"/>
    </font>
    <font>
      <i/>
      <sz val="10"/>
      <color theme="1" tint="0.34999001026153564"/>
      <name val="Calibri"/>
      <family val="2"/>
    </font>
    <font>
      <sz val="10"/>
      <color theme="0"/>
      <name val="Arial"/>
      <family val="2"/>
    </font>
    <font>
      <sz val="11"/>
      <color theme="4"/>
      <name val="Calibri"/>
      <family val="2"/>
    </font>
    <font>
      <sz val="28"/>
      <color theme="3"/>
      <name val="Century Gothic"/>
      <family val="2"/>
    </font>
    <font>
      <sz val="36"/>
      <color theme="3"/>
      <name val="Century Gothic"/>
      <family val="2"/>
    </font>
    <font>
      <sz val="26"/>
      <color theme="3"/>
      <name val="Century Gothic"/>
      <family val="2"/>
    </font>
    <font>
      <sz val="10"/>
      <color theme="3"/>
      <name val="Century Gothic"/>
      <family val="2"/>
    </font>
    <font>
      <b/>
      <sz val="16"/>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1" tint="0.04998999834060669"/>
        <bgColor indexed="64"/>
      </patternFill>
    </fill>
    <fill>
      <patternFill patternType="solid">
        <fgColor rgb="FFFFFF00"/>
        <bgColor indexed="64"/>
      </patternFill>
    </fill>
    <fill>
      <patternFill patternType="solid">
        <fgColor theme="0"/>
        <bgColor indexed="64"/>
      </patternFill>
    </fill>
    <fill>
      <patternFill patternType="solid">
        <fgColor theme="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theme="1" tint="0.49998000264167786"/>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44" fillId="0" borderId="0">
      <alignment/>
      <protection/>
    </xf>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07">
    <xf numFmtId="0" fontId="0" fillId="0" borderId="0" xfId="0" applyAlignment="1">
      <alignment/>
    </xf>
    <xf numFmtId="0" fontId="0" fillId="0" borderId="0" xfId="0" applyFont="1" applyAlignment="1">
      <alignment/>
    </xf>
    <xf numFmtId="0" fontId="61" fillId="33" borderId="0" xfId="0" applyFont="1" applyFill="1" applyAlignment="1">
      <alignment horizontal="center" vertical="center" wrapText="1"/>
    </xf>
    <xf numFmtId="0" fontId="62" fillId="0" borderId="0" xfId="0" applyFont="1" applyAlignment="1">
      <alignment/>
    </xf>
    <xf numFmtId="0" fontId="1" fillId="0" borderId="0" xfId="0" applyFont="1" applyAlignment="1">
      <alignment/>
    </xf>
    <xf numFmtId="0" fontId="45" fillId="20" borderId="0" xfId="33" applyAlignment="1">
      <alignment/>
    </xf>
    <xf numFmtId="0" fontId="55" fillId="0" borderId="0" xfId="58" applyBorder="1" applyAlignment="1">
      <alignment horizontal="right"/>
    </xf>
    <xf numFmtId="0" fontId="63" fillId="0" borderId="0" xfId="58" applyFont="1" applyAlignment="1">
      <alignment horizontal="center"/>
    </xf>
    <xf numFmtId="0" fontId="45" fillId="20" borderId="0" xfId="33" applyFont="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64" fillId="0" borderId="0" xfId="57" applyFont="1" applyAlignment="1">
      <alignment/>
    </xf>
    <xf numFmtId="0" fontId="4"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64" fillId="0" borderId="0" xfId="57" applyFont="1" applyAlignment="1">
      <alignment/>
    </xf>
    <xf numFmtId="0" fontId="0" fillId="0" borderId="0" xfId="0" applyAlignment="1">
      <alignment horizontal="center"/>
    </xf>
    <xf numFmtId="0" fontId="65" fillId="0" borderId="0" xfId="0" applyFont="1" applyAlignment="1">
      <alignment/>
    </xf>
    <xf numFmtId="0" fontId="65" fillId="0" borderId="0" xfId="0" applyFont="1" applyAlignment="1">
      <alignment horizontal="center"/>
    </xf>
    <xf numFmtId="169" fontId="60" fillId="20" borderId="0" xfId="33" applyNumberFormat="1" applyFont="1" applyAlignment="1">
      <alignment horizontal="center"/>
    </xf>
    <xf numFmtId="0" fontId="55" fillId="34" borderId="0" xfId="58"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12"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0" borderId="10" xfId="0" applyFont="1" applyBorder="1" applyAlignment="1">
      <alignment vertical="center"/>
    </xf>
    <xf numFmtId="0" fontId="0" fillId="0" borderId="11" xfId="0" applyFont="1" applyBorder="1" applyAlignment="1">
      <alignment vertical="center"/>
    </xf>
    <xf numFmtId="1" fontId="5" fillId="0" borderId="10" xfId="0" applyNumberFormat="1" applyFont="1" applyBorder="1" applyAlignment="1">
      <alignment horizontal="center" vertical="center"/>
    </xf>
    <xf numFmtId="0" fontId="66" fillId="20" borderId="0" xfId="33" applyFont="1" applyAlignment="1">
      <alignment horizontal="center"/>
    </xf>
    <xf numFmtId="0" fontId="31" fillId="0" borderId="0" xfId="0" applyFont="1" applyAlignment="1">
      <alignment/>
    </xf>
    <xf numFmtId="0" fontId="55" fillId="0" borderId="0" xfId="58" applyFill="1" applyBorder="1" applyAlignment="1" applyProtection="1">
      <alignment horizontal="center"/>
      <protection locked="0"/>
    </xf>
    <xf numFmtId="0" fontId="0" fillId="34" borderId="11" xfId="0" applyFill="1" applyBorder="1" applyAlignment="1" applyProtection="1">
      <alignment horizontal="center" wrapText="1"/>
      <protection locked="0"/>
    </xf>
    <xf numFmtId="0" fontId="0" fillId="0" borderId="0" xfId="0" applyAlignment="1" applyProtection="1">
      <alignment/>
      <protection/>
    </xf>
    <xf numFmtId="0" fontId="63" fillId="0" borderId="0" xfId="58" applyFont="1" applyAlignment="1" applyProtection="1">
      <alignment horizontal="center"/>
      <protection/>
    </xf>
    <xf numFmtId="0" fontId="55" fillId="0" borderId="0" xfId="58" applyBorder="1" applyAlignment="1" applyProtection="1">
      <alignment horizontal="right"/>
      <protection/>
    </xf>
    <xf numFmtId="0" fontId="55" fillId="0" borderId="0" xfId="58" applyFill="1" applyBorder="1" applyAlignment="1" applyProtection="1">
      <alignment horizontal="center"/>
      <protection/>
    </xf>
    <xf numFmtId="0" fontId="45" fillId="20" borderId="0" xfId="33" applyAlignment="1" applyProtection="1">
      <alignment wrapText="1"/>
      <protection/>
    </xf>
    <xf numFmtId="0" fontId="0" fillId="0" borderId="0" xfId="0" applyAlignment="1" applyProtection="1">
      <alignment wrapText="1"/>
      <protection/>
    </xf>
    <xf numFmtId="0" fontId="0" fillId="0" borderId="11" xfId="0" applyFont="1" applyBorder="1" applyAlignment="1" applyProtection="1">
      <alignment wrapText="1"/>
      <protection/>
    </xf>
    <xf numFmtId="0" fontId="64" fillId="0" borderId="0" xfId="57" applyFont="1" applyAlignment="1" applyProtection="1">
      <alignment/>
      <protection/>
    </xf>
    <xf numFmtId="0" fontId="0" fillId="0" borderId="0" xfId="0" applyAlignment="1" applyProtection="1">
      <alignment/>
      <protection/>
    </xf>
    <xf numFmtId="0" fontId="0" fillId="0" borderId="11" xfId="0" applyFill="1" applyBorder="1" applyAlignment="1" applyProtection="1">
      <alignment horizontal="center" wrapText="1"/>
      <protection/>
    </xf>
    <xf numFmtId="0" fontId="45" fillId="20" borderId="0" xfId="33" applyAlignment="1" applyProtection="1">
      <alignment/>
      <protection/>
    </xf>
    <xf numFmtId="0" fontId="0" fillId="0" borderId="10" xfId="0" applyFont="1" applyBorder="1" applyAlignment="1" applyProtection="1">
      <alignment wrapText="1"/>
      <protection/>
    </xf>
    <xf numFmtId="0" fontId="0" fillId="0" borderId="0" xfId="0" applyFont="1" applyAlignment="1" applyProtection="1">
      <alignment wrapText="1"/>
      <protection/>
    </xf>
    <xf numFmtId="0" fontId="0" fillId="35" borderId="0" xfId="0" applyFont="1" applyFill="1" applyAlignment="1" applyProtection="1">
      <alignment wrapText="1"/>
      <protection/>
    </xf>
    <xf numFmtId="0" fontId="45" fillId="20" borderId="0" xfId="33" applyFont="1" applyAlignment="1" applyProtection="1">
      <alignment horizontal="center" wrapText="1"/>
      <protection/>
    </xf>
    <xf numFmtId="0" fontId="45" fillId="20" borderId="0" xfId="33" applyFont="1" applyAlignment="1" applyProtection="1">
      <alignment horizontal="center"/>
      <protection/>
    </xf>
    <xf numFmtId="0" fontId="66" fillId="20" borderId="0" xfId="33" applyFont="1" applyAlignment="1" applyProtection="1">
      <alignment horizontal="center" wrapText="1"/>
      <protection/>
    </xf>
    <xf numFmtId="0" fontId="0" fillId="35" borderId="11" xfId="0" applyFont="1" applyFill="1" applyBorder="1" applyAlignment="1" applyProtection="1">
      <alignment wrapText="1"/>
      <protection/>
    </xf>
    <xf numFmtId="1" fontId="4" fillId="0" borderId="11" xfId="0" applyNumberFormat="1" applyFont="1" applyBorder="1" applyAlignment="1" applyProtection="1">
      <alignment horizontal="center" wrapText="1"/>
      <protection/>
    </xf>
    <xf numFmtId="0" fontId="45" fillId="20" borderId="0" xfId="33" applyBorder="1" applyAlignment="1" applyProtection="1">
      <alignment wrapText="1"/>
      <protection/>
    </xf>
    <xf numFmtId="1" fontId="45" fillId="20" borderId="0" xfId="33" applyNumberFormat="1" applyAlignment="1" applyProtection="1">
      <alignment wrapText="1"/>
      <protection/>
    </xf>
    <xf numFmtId="1" fontId="4" fillId="0" borderId="0" xfId="0" applyNumberFormat="1" applyFont="1" applyAlignment="1" applyProtection="1">
      <alignment wrapText="1"/>
      <protection/>
    </xf>
    <xf numFmtId="1" fontId="0" fillId="0" borderId="0" xfId="0" applyNumberFormat="1" applyAlignment="1" applyProtection="1">
      <alignment wrapText="1"/>
      <protection/>
    </xf>
    <xf numFmtId="1" fontId="4" fillId="0" borderId="11" xfId="0" applyNumberFormat="1" applyFont="1" applyBorder="1" applyAlignment="1" applyProtection="1">
      <alignment horizontal="center" vertical="center" wrapText="1"/>
      <protection/>
    </xf>
    <xf numFmtId="0" fontId="64" fillId="0" borderId="0" xfId="57" applyFont="1" applyAlignment="1" applyProtection="1">
      <alignment vertical="center"/>
      <protection/>
    </xf>
    <xf numFmtId="0" fontId="64" fillId="0" borderId="0" xfId="57" applyFont="1" applyFill="1" applyAlignment="1" applyProtection="1">
      <alignment/>
      <protection/>
    </xf>
    <xf numFmtId="0" fontId="0" fillId="0" borderId="0" xfId="0" applyFill="1" applyAlignment="1" applyProtection="1">
      <alignment wrapText="1"/>
      <protection/>
    </xf>
    <xf numFmtId="0" fontId="0" fillId="0" borderId="0" xfId="0" applyAlignment="1" applyProtection="1">
      <alignment horizontal="center"/>
      <protection/>
    </xf>
    <xf numFmtId="0" fontId="45" fillId="20" borderId="0" xfId="33" applyAlignment="1">
      <alignment horizontal="center"/>
    </xf>
    <xf numFmtId="1" fontId="4" fillId="35" borderId="11" xfId="0" applyNumberFormat="1" applyFont="1" applyFill="1" applyBorder="1" applyAlignment="1" applyProtection="1">
      <alignment horizontal="center" wrapText="1"/>
      <protection/>
    </xf>
    <xf numFmtId="0" fontId="64" fillId="35" borderId="0" xfId="57" applyFont="1" applyFill="1" applyAlignment="1" applyProtection="1">
      <alignment/>
      <protection/>
    </xf>
    <xf numFmtId="0" fontId="0" fillId="35" borderId="0" xfId="0" applyFill="1" applyAlignment="1" applyProtection="1">
      <alignment wrapText="1"/>
      <protection/>
    </xf>
    <xf numFmtId="0" fontId="0" fillId="35" borderId="0" xfId="0" applyFont="1" applyFill="1" applyBorder="1" applyAlignment="1" applyProtection="1">
      <alignment wrapText="1"/>
      <protection/>
    </xf>
    <xf numFmtId="0" fontId="0" fillId="34" borderId="11" xfId="0" applyFill="1" applyBorder="1" applyAlignment="1" applyProtection="1">
      <alignment horizontal="center" vertical="center" wrapText="1"/>
      <protection locked="0"/>
    </xf>
    <xf numFmtId="0" fontId="0" fillId="35" borderId="0" xfId="0" applyFill="1" applyAlignment="1" applyProtection="1">
      <alignment/>
      <protection/>
    </xf>
    <xf numFmtId="1" fontId="4" fillId="35" borderId="0" xfId="0" applyNumberFormat="1" applyFont="1" applyFill="1" applyBorder="1" applyAlignment="1" applyProtection="1">
      <alignment horizontal="center" wrapText="1"/>
      <protection/>
    </xf>
    <xf numFmtId="0" fontId="0" fillId="0" borderId="0" xfId="0" applyFont="1" applyAlignment="1" applyProtection="1">
      <alignment/>
      <protection/>
    </xf>
    <xf numFmtId="0" fontId="8" fillId="0" borderId="0" xfId="0" applyFont="1" applyAlignment="1">
      <alignment/>
    </xf>
    <xf numFmtId="0" fontId="0" fillId="34" borderId="0" xfId="0" applyFill="1" applyBorder="1" applyAlignment="1" applyProtection="1">
      <alignment horizontal="center" vertical="center" wrapText="1"/>
      <protection locked="0"/>
    </xf>
    <xf numFmtId="0" fontId="65" fillId="0" borderId="0" xfId="0" applyFont="1" applyAlignment="1" applyProtection="1">
      <alignment wrapText="1"/>
      <protection/>
    </xf>
    <xf numFmtId="0" fontId="65" fillId="0" borderId="0" xfId="0" applyFont="1" applyAlignment="1" applyProtection="1">
      <alignment horizontal="center" wrapText="1"/>
      <protection/>
    </xf>
    <xf numFmtId="1" fontId="65" fillId="0" borderId="0" xfId="0" applyNumberFormat="1" applyFont="1" applyAlignment="1" applyProtection="1">
      <alignment horizontal="center" wrapText="1"/>
      <protection/>
    </xf>
    <xf numFmtId="0" fontId="67" fillId="0" borderId="16" xfId="0" applyFont="1" applyBorder="1" applyAlignment="1">
      <alignment horizontal="center" wrapText="1"/>
    </xf>
    <xf numFmtId="0" fontId="67" fillId="0" borderId="0" xfId="0" applyFont="1" applyBorder="1" applyAlignment="1">
      <alignment horizontal="center" wrapText="1"/>
    </xf>
    <xf numFmtId="0" fontId="67" fillId="0" borderId="17" xfId="0" applyFont="1" applyBorder="1" applyAlignment="1">
      <alignment horizontal="center" wrapText="1"/>
    </xf>
    <xf numFmtId="0" fontId="67" fillId="0" borderId="16" xfId="0" applyFont="1" applyBorder="1" applyAlignment="1">
      <alignment wrapText="1"/>
    </xf>
    <xf numFmtId="0" fontId="67" fillId="0" borderId="0" xfId="0" applyFont="1" applyBorder="1" applyAlignment="1">
      <alignment wrapText="1"/>
    </xf>
    <xf numFmtId="0" fontId="67" fillId="0" borderId="17" xfId="0" applyFont="1" applyBorder="1" applyAlignment="1">
      <alignment wrapText="1"/>
    </xf>
    <xf numFmtId="0" fontId="68" fillId="0" borderId="16" xfId="0" applyFont="1" applyBorder="1" applyAlignment="1">
      <alignment horizontal="center" wrapText="1"/>
    </xf>
    <xf numFmtId="0" fontId="68" fillId="0" borderId="0" xfId="0" applyFont="1" applyBorder="1" applyAlignment="1">
      <alignment horizontal="center" wrapText="1"/>
    </xf>
    <xf numFmtId="0" fontId="68" fillId="0" borderId="17" xfId="0" applyFont="1" applyBorder="1" applyAlignment="1">
      <alignment horizontal="center" wrapText="1"/>
    </xf>
    <xf numFmtId="0" fontId="68" fillId="0" borderId="16" xfId="0" applyFont="1" applyBorder="1" applyAlignment="1">
      <alignment wrapText="1"/>
    </xf>
    <xf numFmtId="0" fontId="68" fillId="0" borderId="0" xfId="0" applyFont="1" applyBorder="1" applyAlignment="1">
      <alignment wrapText="1"/>
    </xf>
    <xf numFmtId="0" fontId="68" fillId="0" borderId="17" xfId="0" applyFont="1" applyBorder="1" applyAlignment="1">
      <alignment wrapText="1"/>
    </xf>
    <xf numFmtId="0" fontId="69" fillId="0" borderId="16" xfId="0" applyFont="1" applyBorder="1" applyAlignment="1">
      <alignment horizontal="center" wrapText="1"/>
    </xf>
    <xf numFmtId="0" fontId="70" fillId="0" borderId="0" xfId="0" applyFont="1" applyBorder="1" applyAlignment="1">
      <alignment horizontal="center" wrapText="1"/>
    </xf>
    <xf numFmtId="0" fontId="70" fillId="0" borderId="17" xfId="0" applyFont="1" applyBorder="1" applyAlignment="1">
      <alignment horizontal="center" wrapText="1"/>
    </xf>
    <xf numFmtId="0" fontId="70" fillId="0" borderId="16" xfId="0" applyFont="1" applyBorder="1" applyAlignment="1">
      <alignment wrapText="1"/>
    </xf>
    <xf numFmtId="0" fontId="70" fillId="0" borderId="0" xfId="0" applyFont="1" applyBorder="1" applyAlignment="1">
      <alignment wrapText="1"/>
    </xf>
    <xf numFmtId="0" fontId="70" fillId="0" borderId="17" xfId="0" applyFont="1" applyBorder="1" applyAlignment="1">
      <alignment wrapText="1"/>
    </xf>
    <xf numFmtId="0" fontId="55" fillId="34" borderId="0" xfId="58" applyFill="1" applyBorder="1" applyAlignment="1" applyProtection="1">
      <alignment horizontal="center"/>
      <protection locked="0"/>
    </xf>
    <xf numFmtId="0" fontId="71" fillId="36" borderId="0" xfId="33" applyFont="1" applyFill="1" applyAlignment="1" applyProtection="1">
      <alignment horizontal="left" vertical="center" wrapText="1"/>
      <protection/>
    </xf>
    <xf numFmtId="0" fontId="55" fillId="0" borderId="0" xfId="58" applyFill="1" applyBorder="1" applyAlignment="1" applyProtection="1">
      <alignment horizontal="center"/>
      <protection/>
    </xf>
    <xf numFmtId="0" fontId="63" fillId="0" borderId="0" xfId="0" applyFont="1" applyAlignment="1" applyProtection="1">
      <alignment/>
      <protection/>
    </xf>
    <xf numFmtId="0" fontId="37" fillId="0" borderId="0" xfId="0" applyFont="1" applyAlignment="1">
      <alignment/>
    </xf>
    <xf numFmtId="0" fontId="0" fillId="0" borderId="0" xfId="0" applyAlignment="1">
      <alignment wrapText="1"/>
    </xf>
    <xf numFmtId="0" fontId="0" fillId="0" borderId="0" xfId="0" applyAlignment="1">
      <alignment wrapText="1"/>
    </xf>
    <xf numFmtId="0" fontId="43" fillId="0" borderId="0" xfId="0" applyFont="1" applyAlignment="1">
      <alignmen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9"/>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575"/>
          <c:y val="0.1775"/>
          <c:w val="0.971"/>
          <c:h val="0.81525"/>
        </c:manualLayout>
      </c:layout>
      <c:lineChart>
        <c:grouping val="standard"/>
        <c:varyColors val="0"/>
        <c:ser>
          <c:idx val="0"/>
          <c:order val="0"/>
          <c:tx>
            <c:v>Nombre d'ETP dans l'année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Lit>
          </c:cat>
          <c:val>
            <c:numRef>
              <c:f>'INDICATEURS GLOBAUX'!$B$10:$B$21</c:f>
              <c:numCache/>
            </c:numRef>
          </c:val>
          <c:smooth val="0"/>
        </c:ser>
        <c:marker val="1"/>
        <c:axId val="3283595"/>
        <c:axId val="25241464"/>
      </c:lineChart>
      <c:catAx>
        <c:axId val="32835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241464"/>
        <c:crosses val="autoZero"/>
        <c:auto val="1"/>
        <c:lblOffset val="100"/>
        <c:tickLblSkip val="1"/>
        <c:noMultiLvlLbl val="0"/>
      </c:catAx>
      <c:valAx>
        <c:axId val="252414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35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Absences pour maladie</a:t>
            </a:r>
          </a:p>
        </c:rich>
      </c:tx>
      <c:layout>
        <c:manualLayout>
          <c:xMode val="factor"/>
          <c:yMode val="factor"/>
          <c:x val="-0.2125"/>
          <c:y val="-0.0255"/>
        </c:manualLayout>
      </c:layout>
      <c:spPr>
        <a:noFill/>
        <a:ln w="3175">
          <a:noFill/>
        </a:ln>
      </c:spPr>
    </c:title>
    <c:plotArea>
      <c:layout>
        <c:manualLayout>
          <c:xMode val="edge"/>
          <c:yMode val="edge"/>
          <c:x val="0.3665"/>
          <c:y val="0.22075"/>
          <c:w val="0.348"/>
          <c:h val="0.741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solidFill>
                  <a:srgbClr val="FFFFFF"/>
                </a:solidFill>
              </a:ln>
              <a:effectLst>
                <a:outerShdw dist="35921" dir="2700000" algn="br">
                  <a:prstClr val="black"/>
                </a:outerShdw>
              </a:effectLst>
            </c:spPr>
          </c:dPt>
          <c:dPt>
            <c:idx val="1"/>
            <c:spPr>
              <a:solidFill>
                <a:srgbClr val="AA4643"/>
              </a:solidFill>
              <a:ln w="3175">
                <a:solidFill>
                  <a:srgbClr val="FFFFFF"/>
                </a:solidFill>
              </a:ln>
              <a:effectLst>
                <a:outerShdw dist="35921" dir="2700000" algn="br">
                  <a:prstClr val="black"/>
                </a:outerShdw>
              </a:effectLst>
            </c:spPr>
          </c:dPt>
          <c:dPt>
            <c:idx val="2"/>
            <c:spPr>
              <a:solidFill>
                <a:srgbClr val="89A54E"/>
              </a:solidFill>
              <a:ln w="3175">
                <a:solidFill>
                  <a:srgbClr val="FFFFFF"/>
                </a:solidFill>
              </a:ln>
              <a:effectLst>
                <a:outerShdw dist="35921" dir="2700000" algn="br">
                  <a:prstClr val="black"/>
                </a:outerShdw>
              </a:effectLst>
            </c:spPr>
          </c:dPt>
          <c:dPt>
            <c:idx val="3"/>
            <c:spPr>
              <a:solidFill>
                <a:srgbClr val="71588F"/>
              </a:solidFill>
              <a:ln w="3175">
                <a:solidFill>
                  <a:srgbClr val="FFFFFF"/>
                </a:solidFill>
              </a:ln>
              <a:effectLst>
                <a:outerShdw dist="35921" dir="2700000" algn="br">
                  <a:prstClr val="black"/>
                </a:outerShdw>
              </a:effectLst>
            </c:spPr>
          </c:dPt>
          <c:dPt>
            <c:idx val="4"/>
            <c:spPr>
              <a:solidFill>
                <a:srgbClr val="4198AF"/>
              </a:solidFill>
              <a:ln w="3175">
                <a:solidFill>
                  <a:srgbClr val="FFFFFF"/>
                </a:solidFill>
              </a:ln>
              <a:effectLst>
                <a:outerShdw dist="35921" dir="2700000" algn="br">
                  <a:prstClr val="black"/>
                </a:outerShdw>
              </a:effectLst>
            </c:spPr>
          </c:dPt>
          <c:dPt>
            <c:idx val="5"/>
            <c:spPr>
              <a:solidFill>
                <a:srgbClr val="DB843D"/>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dLblPos val="bestFit"/>
            <c:showLegendKey val="0"/>
            <c:showVal val="0"/>
            <c:showBubbleSize val="0"/>
            <c:showCatName val="1"/>
            <c:showSerName val="0"/>
            <c:showLeaderLines val="1"/>
            <c:showPercent val="0"/>
          </c:dLbls>
          <c:cat>
            <c:strLit>
              <c:ptCount val="6"/>
              <c:pt idx="0">
                <c:v>Maladie ordinaire</c:v>
              </c:pt>
              <c:pt idx="1">
                <c:v>CLM-CLD</c:v>
              </c:pt>
              <c:pt idx="2">
                <c:v>CGM</c:v>
              </c:pt>
              <c:pt idx="3">
                <c:v>AT</c:v>
              </c:pt>
              <c:pt idx="4">
                <c:v>Atr</c:v>
              </c:pt>
              <c:pt idx="5">
                <c:v>MP</c:v>
              </c:pt>
            </c:strLit>
          </c:cat>
          <c:val>
            <c:numRef>
              <c:f>'INDICATEURS GLOBAUX'!$D$25:$D$30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Indicateurs RPS nationaux</a:t>
            </a:r>
          </a:p>
        </c:rich>
      </c:tx>
      <c:layout>
        <c:manualLayout>
          <c:xMode val="factor"/>
          <c:yMode val="factor"/>
          <c:x val="-0.00225"/>
          <c:y val="-0.01225"/>
        </c:manualLayout>
      </c:layout>
      <c:spPr>
        <a:noFill/>
        <a:ln w="3175">
          <a:noFill/>
        </a:ln>
      </c:spPr>
    </c:title>
    <c:plotArea>
      <c:layout>
        <c:manualLayout>
          <c:xMode val="edge"/>
          <c:yMode val="edge"/>
          <c:x val="0.33675"/>
          <c:y val="0.203"/>
          <c:w val="0.3235"/>
          <c:h val="0.668"/>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'INDICATEURS GLOBAUX'!$A$49:$A$52</c:f>
              <c:strCache/>
            </c:strRef>
          </c:cat>
          <c:val>
            <c:numRef>
              <c:f>'INDICATEURS GLOBAUX'!$B$49:$B$52</c:f>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'INDICATEURS GLOBAUX'!$A$49:$A$52</c:f>
              <c:strCache/>
            </c:strRef>
          </c:cat>
          <c:val>
            <c:numRef>
              <c:f>'INDICATEURS GLOBAUX'!$C$49:$C$52</c:f>
              <c:numCache/>
            </c:numRef>
          </c:val>
        </c:ser>
        <c:ser>
          <c:idx val="2"/>
          <c:order val="2"/>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'INDICATEURS GLOBAUX'!$A$49:$A$52</c:f>
              <c:strCache/>
            </c:strRef>
          </c:cat>
          <c:val>
            <c:numRef>
              <c:f>'INDICATEURS GLOBAUX'!$D$49:$D$52</c:f>
              <c:numCache/>
            </c:numRef>
          </c:val>
        </c:ser>
        <c:axId val="63939417"/>
        <c:axId val="49743614"/>
      </c:radarChart>
      <c:catAx>
        <c:axId val="639394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743614"/>
        <c:crosses val="autoZero"/>
        <c:auto val="0"/>
        <c:lblOffset val="100"/>
        <c:tickLblSkip val="1"/>
        <c:noMultiLvlLbl val="0"/>
      </c:catAx>
      <c:valAx>
        <c:axId val="49743614"/>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39394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Exigences et intensité du travail</a:t>
            </a:r>
          </a:p>
        </c:rich>
      </c:tx>
      <c:layout>
        <c:manualLayout>
          <c:xMode val="factor"/>
          <c:yMode val="factor"/>
          <c:x val="-0.002"/>
          <c:y val="-0.00925"/>
        </c:manualLayout>
      </c:layout>
      <c:spPr>
        <a:noFill/>
        <a:ln w="3175">
          <a:noFill/>
        </a:ln>
      </c:spPr>
    </c:title>
    <c:plotArea>
      <c:layout>
        <c:manualLayout>
          <c:xMode val="edge"/>
          <c:yMode val="edge"/>
          <c:x val="0.25625"/>
          <c:y val="0.20925"/>
          <c:w val="0.4815"/>
          <c:h val="0.706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'INDICATEURS DETAILLÉS'!$A$81:$A$91</c:f>
              <c:strCache/>
            </c:strRef>
          </c:cat>
          <c:val>
            <c:numRef>
              <c:f>'INDICATEURS DETAILLÉS'!$B$81:$B$91</c:f>
              <c:numCache/>
            </c:numRef>
          </c:val>
        </c:ser>
        <c:axId val="9757303"/>
        <c:axId val="2165268"/>
      </c:radarChart>
      <c:catAx>
        <c:axId val="97573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165268"/>
        <c:crosses val="autoZero"/>
        <c:auto val="0"/>
        <c:lblOffset val="100"/>
        <c:tickLblSkip val="1"/>
        <c:noMultiLvlLbl val="0"/>
      </c:catAx>
      <c:valAx>
        <c:axId val="21652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75730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Taux d'accidents de travail</a:t>
            </a:r>
          </a:p>
        </c:rich>
      </c:tx>
      <c:layout>
        <c:manualLayout>
          <c:xMode val="factor"/>
          <c:yMode val="factor"/>
          <c:x val="-0.002"/>
          <c:y val="-0.01075"/>
        </c:manualLayout>
      </c:layout>
      <c:spPr>
        <a:noFill/>
        <a:ln w="3175">
          <a:noFill/>
        </a:ln>
      </c:spPr>
    </c:title>
    <c:plotArea>
      <c:layout>
        <c:manualLayout>
          <c:xMode val="edge"/>
          <c:yMode val="edge"/>
          <c:x val="0.26775"/>
          <c:y val="0.179"/>
          <c:w val="0.46125"/>
          <c:h val="0.779"/>
        </c:manualLayout>
      </c:layout>
      <c:doughnutChart>
        <c:varyColors val="1"/>
        <c:ser>
          <c:idx val="0"/>
          <c:order val="0"/>
          <c:tx>
            <c:strRef>
              <c:f>'INDICATEURS DETAILLÉS'!$I$109</c:f>
              <c:strCache>
                <c:ptCount val="1"/>
                <c:pt idx="0">
                  <c:v>Jauge</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9BBB59"/>
              </a:solidFill>
              <a:ln w="3175">
                <a:noFill/>
              </a:ln>
            </c:spPr>
          </c:dPt>
          <c:dPt>
            <c:idx val="2"/>
            <c:spPr>
              <a:solidFill>
                <a:srgbClr val="FFC000"/>
              </a:solidFill>
              <a:ln w="3175">
                <a:noFill/>
              </a:ln>
            </c:spPr>
          </c:dPt>
          <c:dPt>
            <c:idx val="3"/>
            <c:spPr>
              <a:solidFill>
                <a:srgbClr val="C0504D"/>
              </a:solidFill>
              <a:ln w="3175">
                <a:noFill/>
              </a:ln>
            </c:spPr>
          </c:dPt>
          <c:dPt>
            <c:idx val="4"/>
            <c:spPr>
              <a:noFill/>
              <a:ln w="3175">
                <a:noFill/>
              </a:ln>
            </c:spPr>
          </c:dPt>
          <c:val>
            <c:numRef>
              <c:f>'INDICATEURS DETAILLÉS'!$I$110:$I$114</c:f>
              <c:numCache/>
            </c:numRef>
          </c:val>
        </c:ser>
        <c:firstSliceAng val="270"/>
        <c:holeSize val="50"/>
      </c:doughnut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05"/>
          <c:y val="0.181"/>
          <c:w val="0.47125"/>
          <c:h val="0.798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Pt>
            <c:idx val="1"/>
            <c:spPr>
              <a:solidFill>
                <a:srgbClr val="000000"/>
              </a:solidFill>
              <a:ln w="3175">
                <a:noFill/>
              </a:ln>
            </c:spPr>
          </c:dPt>
          <c:dPt>
            <c:idx val="2"/>
            <c:spPr>
              <a:no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delete val="1"/>
            </c:dLbl>
            <c:numFmt formatCode="General" sourceLinked="1"/>
            <c:showLegendKey val="0"/>
            <c:showVal val="0"/>
            <c:showBubbleSize val="0"/>
            <c:showCatName val="0"/>
            <c:showSerName val="0"/>
            <c:showLeaderLines val="0"/>
            <c:showPercent val="0"/>
          </c:dLbls>
          <c:val>
            <c:numRef>
              <c:f>'INDICATEURS DETAILLÉS'!$J$110:$J$112</c:f>
              <c:numCache/>
            </c:numRef>
          </c:val>
        </c:ser>
        <c:firstSliceAng val="270"/>
        <c:holeSize val="10"/>
      </c:doughnut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14</xdr:row>
      <xdr:rowOff>85725</xdr:rowOff>
    </xdr:from>
    <xdr:to>
      <xdr:col>7</xdr:col>
      <xdr:colOff>561975</xdr:colOff>
      <xdr:row>25</xdr:row>
      <xdr:rowOff>104775</xdr:rowOff>
    </xdr:to>
    <xdr:pic>
      <xdr:nvPicPr>
        <xdr:cNvPr id="1" name="Image 2" descr="Logo154x100 (2)"/>
        <xdr:cNvPicPr preferRelativeResize="1">
          <a:picLocks noChangeAspect="1"/>
        </xdr:cNvPicPr>
      </xdr:nvPicPr>
      <xdr:blipFill>
        <a:blip r:embed="rId1"/>
        <a:stretch>
          <a:fillRect/>
        </a:stretch>
      </xdr:blipFill>
      <xdr:spPr>
        <a:xfrm>
          <a:off x="3048000" y="2524125"/>
          <a:ext cx="2847975" cy="1800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10</xdr:row>
      <xdr:rowOff>57150</xdr:rowOff>
    </xdr:from>
    <xdr:to>
      <xdr:col>6</xdr:col>
      <xdr:colOff>523875</xdr:colOff>
      <xdr:row>18</xdr:row>
      <xdr:rowOff>9525</xdr:rowOff>
    </xdr:to>
    <xdr:sp>
      <xdr:nvSpPr>
        <xdr:cNvPr id="1" name="Rectangle 1"/>
        <xdr:cNvSpPr>
          <a:spLocks/>
        </xdr:cNvSpPr>
      </xdr:nvSpPr>
      <xdr:spPr>
        <a:xfrm>
          <a:off x="4533900" y="2038350"/>
          <a:ext cx="2371725" cy="124777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808080"/>
              </a:solidFill>
            </a:rPr>
            <a:t>Source des</a:t>
          </a:r>
          <a:r>
            <a:rPr lang="en-US" cap="none" sz="1100" b="0" i="0" u="none" baseline="0">
              <a:solidFill>
                <a:srgbClr val="808080"/>
              </a:solidFill>
            </a:rPr>
            <a:t> données : </a:t>
          </a:r>
          <a:r>
            <a:rPr lang="en-US" cap="none" sz="1100" b="0" i="0" u="none" baseline="0">
              <a:solidFill>
                <a:srgbClr val="000000"/>
              </a:solidFill>
            </a:rPr>
            <a:t>votre </a:t>
          </a:r>
          <a:r>
            <a:rPr lang="en-US" cap="none" sz="1100" b="1" i="0" u="none" baseline="0">
              <a:solidFill>
                <a:srgbClr val="000000"/>
              </a:solidFill>
            </a:rPr>
            <a:t>logiciel RH</a:t>
          </a:r>
        </a:p>
      </xdr:txBody>
    </xdr:sp>
    <xdr:clientData/>
  </xdr:twoCellAnchor>
  <xdr:twoCellAnchor>
    <xdr:from>
      <xdr:col>4</xdr:col>
      <xdr:colOff>457200</xdr:colOff>
      <xdr:row>22</xdr:row>
      <xdr:rowOff>57150</xdr:rowOff>
    </xdr:from>
    <xdr:to>
      <xdr:col>7</xdr:col>
      <xdr:colOff>209550</xdr:colOff>
      <xdr:row>33</xdr:row>
      <xdr:rowOff>9525</xdr:rowOff>
    </xdr:to>
    <xdr:sp>
      <xdr:nvSpPr>
        <xdr:cNvPr id="2" name="Rectangle 2"/>
        <xdr:cNvSpPr>
          <a:spLocks/>
        </xdr:cNvSpPr>
      </xdr:nvSpPr>
      <xdr:spPr>
        <a:xfrm>
          <a:off x="5248275" y="3981450"/>
          <a:ext cx="2105025" cy="179070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808080"/>
              </a:solidFill>
            </a:rPr>
            <a:t>Source(s) des</a:t>
          </a:r>
          <a:r>
            <a:rPr lang="en-US" cap="none" sz="1100" b="0" i="0" u="none" baseline="0">
              <a:solidFill>
                <a:srgbClr val="808080"/>
              </a:solidFill>
            </a:rPr>
            <a:t> données : 
</a:t>
          </a:r>
          <a:r>
            <a:rPr lang="en-US" cap="none" sz="1100" b="0" i="0" u="none" baseline="0">
              <a:solidFill>
                <a:srgbClr val="000000"/>
              </a:solidFill>
            </a:rPr>
            <a:t>- votre </a:t>
          </a:r>
          <a:r>
            <a:rPr lang="en-US" cap="none" sz="1100" b="1" i="0" u="none" baseline="0">
              <a:solidFill>
                <a:srgbClr val="000000"/>
              </a:solidFill>
            </a:rPr>
            <a:t>logiciel RH
</a:t>
          </a:r>
          <a:r>
            <a:rPr lang="en-US" cap="none" sz="1100" b="0" i="0" u="none" baseline="0">
              <a:solidFill>
                <a:srgbClr val="000000"/>
              </a:solidFill>
            </a:rPr>
            <a:t>- étude régionale </a:t>
          </a:r>
          <a:r>
            <a:rPr lang="en-US" cap="none" sz="1100" b="1" i="0" u="none" baseline="0">
              <a:solidFill>
                <a:srgbClr val="000000"/>
              </a:solidFill>
            </a:rPr>
            <a:t>REUCIRH</a:t>
          </a:r>
        </a:p>
      </xdr:txBody>
    </xdr:sp>
    <xdr:clientData/>
  </xdr:twoCellAnchor>
  <xdr:twoCellAnchor>
    <xdr:from>
      <xdr:col>4</xdr:col>
      <xdr:colOff>447675</xdr:colOff>
      <xdr:row>34</xdr:row>
      <xdr:rowOff>95250</xdr:rowOff>
    </xdr:from>
    <xdr:to>
      <xdr:col>8</xdr:col>
      <xdr:colOff>209550</xdr:colOff>
      <xdr:row>38</xdr:row>
      <xdr:rowOff>19050</xdr:rowOff>
    </xdr:to>
    <xdr:sp>
      <xdr:nvSpPr>
        <xdr:cNvPr id="3" name="Rectangle 3"/>
        <xdr:cNvSpPr>
          <a:spLocks/>
        </xdr:cNvSpPr>
      </xdr:nvSpPr>
      <xdr:spPr>
        <a:xfrm>
          <a:off x="5238750" y="6019800"/>
          <a:ext cx="2876550" cy="60007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808080"/>
              </a:solidFill>
            </a:rPr>
            <a:t>Source des</a:t>
          </a:r>
          <a:r>
            <a:rPr lang="en-US" cap="none" sz="1100" b="0" i="0" u="none" baseline="0">
              <a:solidFill>
                <a:srgbClr val="808080"/>
              </a:solidFill>
            </a:rPr>
            <a:t> données : 
</a:t>
          </a:r>
          <a:r>
            <a:rPr lang="en-US" cap="none" sz="1100" b="0" i="0" u="none" baseline="0">
              <a:solidFill>
                <a:srgbClr val="000000"/>
              </a:solidFill>
            </a:rPr>
            <a:t>- votre médecin de prévention (</a:t>
          </a:r>
          <a:r>
            <a:rPr lang="en-US" cap="none" sz="1100" b="1" i="0" u="none" baseline="0">
              <a:solidFill>
                <a:srgbClr val="000000"/>
              </a:solidFill>
            </a:rPr>
            <a:t>CDG Réunion</a:t>
          </a:r>
          <a:r>
            <a:rPr lang="en-US" cap="none" sz="1100" b="0" i="0" u="none" baseline="0">
              <a:solidFill>
                <a:srgbClr val="000000"/>
              </a:solidFill>
            </a:rPr>
            <a:t>)</a:t>
          </a:r>
        </a:p>
      </xdr:txBody>
    </xdr:sp>
    <xdr:clientData/>
  </xdr:twoCellAnchor>
  <xdr:twoCellAnchor>
    <xdr:from>
      <xdr:col>3</xdr:col>
      <xdr:colOff>114300</xdr:colOff>
      <xdr:row>9</xdr:row>
      <xdr:rowOff>76200</xdr:rowOff>
    </xdr:from>
    <xdr:to>
      <xdr:col>3</xdr:col>
      <xdr:colOff>361950</xdr:colOff>
      <xdr:row>20</xdr:row>
      <xdr:rowOff>95250</xdr:rowOff>
    </xdr:to>
    <xdr:sp>
      <xdr:nvSpPr>
        <xdr:cNvPr id="4" name="Accolade fermante 4"/>
        <xdr:cNvSpPr>
          <a:spLocks/>
        </xdr:cNvSpPr>
      </xdr:nvSpPr>
      <xdr:spPr>
        <a:xfrm>
          <a:off x="4143375" y="1895475"/>
          <a:ext cx="247650" cy="1800225"/>
        </a:xfrm>
        <a:prstGeom prst="rightBrace">
          <a:avLst>
            <a:gd name="adj1" fmla="val -38236"/>
            <a:gd name="adj2" fmla="val -5115"/>
          </a:avLst>
        </a:prstGeom>
        <a:no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22</xdr:row>
      <xdr:rowOff>171450</xdr:rowOff>
    </xdr:from>
    <xdr:to>
      <xdr:col>4</xdr:col>
      <xdr:colOff>342900</xdr:colOff>
      <xdr:row>33</xdr:row>
      <xdr:rowOff>152400</xdr:rowOff>
    </xdr:to>
    <xdr:sp>
      <xdr:nvSpPr>
        <xdr:cNvPr id="5" name="Accolade fermante 5"/>
        <xdr:cNvSpPr>
          <a:spLocks/>
        </xdr:cNvSpPr>
      </xdr:nvSpPr>
      <xdr:spPr>
        <a:xfrm>
          <a:off x="4905375" y="4095750"/>
          <a:ext cx="228600" cy="1819275"/>
        </a:xfrm>
        <a:prstGeom prst="rightBrace">
          <a:avLst>
            <a:gd name="adj1" fmla="val -37226"/>
            <a:gd name="adj2" fmla="val -5115"/>
          </a:avLst>
        </a:prstGeom>
        <a:no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35</xdr:row>
      <xdr:rowOff>95250</xdr:rowOff>
    </xdr:from>
    <xdr:to>
      <xdr:col>4</xdr:col>
      <xdr:colOff>323850</xdr:colOff>
      <xdr:row>37</xdr:row>
      <xdr:rowOff>47625</xdr:rowOff>
    </xdr:to>
    <xdr:sp>
      <xdr:nvSpPr>
        <xdr:cNvPr id="6" name="Accolade fermante 6"/>
        <xdr:cNvSpPr>
          <a:spLocks/>
        </xdr:cNvSpPr>
      </xdr:nvSpPr>
      <xdr:spPr>
        <a:xfrm>
          <a:off x="4933950" y="6181725"/>
          <a:ext cx="180975" cy="304800"/>
        </a:xfrm>
        <a:prstGeom prst="rightBrace">
          <a:avLst>
            <a:gd name="adj1" fmla="val -45259"/>
            <a:gd name="adj2" fmla="val -1990"/>
          </a:avLst>
        </a:prstGeom>
        <a:no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39</xdr:row>
      <xdr:rowOff>152400</xdr:rowOff>
    </xdr:from>
    <xdr:to>
      <xdr:col>4</xdr:col>
      <xdr:colOff>323850</xdr:colOff>
      <xdr:row>43</xdr:row>
      <xdr:rowOff>133350</xdr:rowOff>
    </xdr:to>
    <xdr:sp>
      <xdr:nvSpPr>
        <xdr:cNvPr id="7" name="Accolade fermante 7"/>
        <xdr:cNvSpPr>
          <a:spLocks/>
        </xdr:cNvSpPr>
      </xdr:nvSpPr>
      <xdr:spPr>
        <a:xfrm>
          <a:off x="4895850" y="6915150"/>
          <a:ext cx="219075" cy="657225"/>
        </a:xfrm>
        <a:prstGeom prst="rightBrace">
          <a:avLst>
            <a:gd name="adj1" fmla="val -44236"/>
            <a:gd name="adj2" fmla="val -5115"/>
          </a:avLst>
        </a:prstGeom>
        <a:no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39</xdr:row>
      <xdr:rowOff>114300</xdr:rowOff>
    </xdr:from>
    <xdr:to>
      <xdr:col>8</xdr:col>
      <xdr:colOff>247650</xdr:colOff>
      <xdr:row>44</xdr:row>
      <xdr:rowOff>104775</xdr:rowOff>
    </xdr:to>
    <xdr:sp>
      <xdr:nvSpPr>
        <xdr:cNvPr id="8" name="Rectangle 8"/>
        <xdr:cNvSpPr>
          <a:spLocks/>
        </xdr:cNvSpPr>
      </xdr:nvSpPr>
      <xdr:spPr>
        <a:xfrm>
          <a:off x="5267325" y="6877050"/>
          <a:ext cx="2886075" cy="82867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808080"/>
              </a:solidFill>
            </a:rPr>
            <a:t>Source(s) de</a:t>
          </a:r>
          <a:r>
            <a:rPr lang="en-US" cap="none" sz="1100" b="0" i="0" u="none" baseline="0">
              <a:solidFill>
                <a:srgbClr val="808080"/>
              </a:solidFill>
            </a:rPr>
            <a:t>s données : 
</a:t>
          </a:r>
          <a:r>
            <a:rPr lang="en-US" cap="none" sz="1100" b="0" i="0" u="none" baseline="0">
              <a:solidFill>
                <a:srgbClr val="000000"/>
              </a:solidFill>
            </a:rPr>
            <a:t>- votre outil de suivi des arrêts de travail
</a:t>
          </a:r>
          <a:r>
            <a:rPr lang="en-US" cap="none" sz="1100" b="0" i="0" u="none" baseline="0">
              <a:solidFill>
                <a:srgbClr val="000000"/>
              </a:solidFill>
            </a:rPr>
            <a:t>- votre logiciel  RH
</a:t>
          </a:r>
          <a:r>
            <a:rPr lang="en-US" cap="none" sz="1100" b="0" i="0" u="none" baseline="0">
              <a:solidFill>
                <a:srgbClr val="000000"/>
              </a:solidFill>
            </a:rPr>
            <a:t>- votre registre des accidents bénins</a:t>
          </a:r>
        </a:p>
      </xdr:txBody>
    </xdr:sp>
    <xdr:clientData/>
  </xdr:twoCellAnchor>
  <xdr:twoCellAnchor>
    <xdr:from>
      <xdr:col>6</xdr:col>
      <xdr:colOff>638175</xdr:colOff>
      <xdr:row>8</xdr:row>
      <xdr:rowOff>19050</xdr:rowOff>
    </xdr:from>
    <xdr:to>
      <xdr:col>12</xdr:col>
      <xdr:colOff>638175</xdr:colOff>
      <xdr:row>21</xdr:row>
      <xdr:rowOff>57150</xdr:rowOff>
    </xdr:to>
    <xdr:graphicFrame>
      <xdr:nvGraphicFramePr>
        <xdr:cNvPr id="9" name="Graphique 9"/>
        <xdr:cNvGraphicFramePr/>
      </xdr:nvGraphicFramePr>
      <xdr:xfrm>
        <a:off x="7019925" y="1647825"/>
        <a:ext cx="4572000" cy="2171700"/>
      </xdr:xfrm>
      <a:graphic>
        <a:graphicData uri="http://schemas.openxmlformats.org/drawingml/2006/chart">
          <c:chart xmlns:c="http://schemas.openxmlformats.org/drawingml/2006/chart" r:id="rId1"/>
        </a:graphicData>
      </a:graphic>
    </xdr:graphicFrame>
    <xdr:clientData/>
  </xdr:twoCellAnchor>
  <xdr:twoCellAnchor>
    <xdr:from>
      <xdr:col>7</xdr:col>
      <xdr:colOff>352425</xdr:colOff>
      <xdr:row>22</xdr:row>
      <xdr:rowOff>9525</xdr:rowOff>
    </xdr:from>
    <xdr:to>
      <xdr:col>12</xdr:col>
      <xdr:colOff>619125</xdr:colOff>
      <xdr:row>33</xdr:row>
      <xdr:rowOff>95250</xdr:rowOff>
    </xdr:to>
    <xdr:graphicFrame>
      <xdr:nvGraphicFramePr>
        <xdr:cNvPr id="10" name="Graphique 11"/>
        <xdr:cNvGraphicFramePr/>
      </xdr:nvGraphicFramePr>
      <xdr:xfrm>
        <a:off x="7496175" y="3933825"/>
        <a:ext cx="4076700" cy="1924050"/>
      </xdr:xfrm>
      <a:graphic>
        <a:graphicData uri="http://schemas.openxmlformats.org/drawingml/2006/chart">
          <c:chart xmlns:c="http://schemas.openxmlformats.org/drawingml/2006/chart" r:id="rId2"/>
        </a:graphicData>
      </a:graphic>
    </xdr:graphicFrame>
    <xdr:clientData/>
  </xdr:twoCellAnchor>
  <xdr:twoCellAnchor>
    <xdr:from>
      <xdr:col>0</xdr:col>
      <xdr:colOff>504825</xdr:colOff>
      <xdr:row>53</xdr:row>
      <xdr:rowOff>47625</xdr:rowOff>
    </xdr:from>
    <xdr:to>
      <xdr:col>8</xdr:col>
      <xdr:colOff>742950</xdr:colOff>
      <xdr:row>77</xdr:row>
      <xdr:rowOff>38100</xdr:rowOff>
    </xdr:to>
    <xdr:graphicFrame>
      <xdr:nvGraphicFramePr>
        <xdr:cNvPr id="11" name="Graphique 9"/>
        <xdr:cNvGraphicFramePr/>
      </xdr:nvGraphicFramePr>
      <xdr:xfrm>
        <a:off x="504825" y="9467850"/>
        <a:ext cx="8143875" cy="38766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704850</xdr:colOff>
      <xdr:row>81</xdr:row>
      <xdr:rowOff>95250</xdr:rowOff>
    </xdr:from>
    <xdr:to>
      <xdr:col>15</xdr:col>
      <xdr:colOff>704850</xdr:colOff>
      <xdr:row>98</xdr:row>
      <xdr:rowOff>104775</xdr:rowOff>
    </xdr:to>
    <xdr:graphicFrame>
      <xdr:nvGraphicFramePr>
        <xdr:cNvPr id="1" name="Graphique 1"/>
        <xdr:cNvGraphicFramePr/>
      </xdr:nvGraphicFramePr>
      <xdr:xfrm>
        <a:off x="10906125" y="15506700"/>
        <a:ext cx="4572000" cy="3143250"/>
      </xdr:xfrm>
      <a:graphic>
        <a:graphicData uri="http://schemas.openxmlformats.org/drawingml/2006/chart">
          <c:chart xmlns:c="http://schemas.openxmlformats.org/drawingml/2006/chart" r:id="rId1"/>
        </a:graphicData>
      </a:graphic>
    </xdr:graphicFrame>
    <xdr:clientData/>
  </xdr:twoCellAnchor>
  <xdr:twoCellAnchor>
    <xdr:from>
      <xdr:col>9</xdr:col>
      <xdr:colOff>752475</xdr:colOff>
      <xdr:row>104</xdr:row>
      <xdr:rowOff>133350</xdr:rowOff>
    </xdr:from>
    <xdr:to>
      <xdr:col>15</xdr:col>
      <xdr:colOff>752475</xdr:colOff>
      <xdr:row>120</xdr:row>
      <xdr:rowOff>95250</xdr:rowOff>
    </xdr:to>
    <xdr:graphicFrame>
      <xdr:nvGraphicFramePr>
        <xdr:cNvPr id="2" name="Graphique 9"/>
        <xdr:cNvGraphicFramePr/>
      </xdr:nvGraphicFramePr>
      <xdr:xfrm>
        <a:off x="10953750" y="19812000"/>
        <a:ext cx="4572000" cy="2905125"/>
      </xdr:xfrm>
      <a:graphic>
        <a:graphicData uri="http://schemas.openxmlformats.org/drawingml/2006/chart">
          <c:chart xmlns:c="http://schemas.openxmlformats.org/drawingml/2006/chart" r:id="rId2"/>
        </a:graphicData>
      </a:graphic>
    </xdr:graphicFrame>
    <xdr:clientData/>
  </xdr:twoCellAnchor>
  <xdr:twoCellAnchor>
    <xdr:from>
      <xdr:col>9</xdr:col>
      <xdr:colOff>733425</xdr:colOff>
      <xdr:row>104</xdr:row>
      <xdr:rowOff>133350</xdr:rowOff>
    </xdr:from>
    <xdr:to>
      <xdr:col>16</xdr:col>
      <xdr:colOff>9525</xdr:colOff>
      <xdr:row>120</xdr:row>
      <xdr:rowOff>104775</xdr:rowOff>
    </xdr:to>
    <xdr:graphicFrame>
      <xdr:nvGraphicFramePr>
        <xdr:cNvPr id="3" name="Graphique 10"/>
        <xdr:cNvGraphicFramePr/>
      </xdr:nvGraphicFramePr>
      <xdr:xfrm>
        <a:off x="10934700" y="19812000"/>
        <a:ext cx="4610100" cy="2914650"/>
      </xdr:xfrm>
      <a:graphic>
        <a:graphicData uri="http://schemas.openxmlformats.org/drawingml/2006/chart">
          <c:chart xmlns:c="http://schemas.openxmlformats.org/drawingml/2006/chart" r:id="rId3"/>
        </a:graphicData>
      </a:graphic>
    </xdr:graphicFrame>
    <xdr:clientData/>
  </xdr:twoCellAnchor>
  <xdr:oneCellAnchor>
    <xdr:from>
      <xdr:col>10</xdr:col>
      <xdr:colOff>666750</xdr:colOff>
      <xdr:row>116</xdr:row>
      <xdr:rowOff>152400</xdr:rowOff>
    </xdr:from>
    <xdr:ext cx="2695575" cy="504825"/>
    <xdr:sp>
      <xdr:nvSpPr>
        <xdr:cNvPr id="4" name="ZoneTexte 11"/>
        <xdr:cNvSpPr txBox="1">
          <a:spLocks noChangeArrowheads="1"/>
        </xdr:cNvSpPr>
      </xdr:nvSpPr>
      <xdr:spPr>
        <a:xfrm>
          <a:off x="11630025" y="21936075"/>
          <a:ext cx="2695575" cy="5048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Nombre d'accidents de travail pour 100 ETP
</a:t>
          </a:r>
          <a:r>
            <a:rPr lang="en-US" cap="none" sz="1100" b="0" i="0" u="none" baseline="0">
              <a:solidFill>
                <a:srgbClr val="000000"/>
              </a:solidFill>
              <a:latin typeface="Calibri"/>
              <a:ea typeface="Calibri"/>
              <a:cs typeface="Calibri"/>
            </a:rPr>
            <a:t> (avec/sans</a:t>
          </a:r>
          <a:r>
            <a:rPr lang="en-US" cap="none" sz="1100" b="0" i="0" u="none" baseline="0">
              <a:solidFill>
                <a:srgbClr val="000000"/>
              </a:solidFill>
              <a:latin typeface="Calibri"/>
              <a:ea typeface="Calibri"/>
              <a:cs typeface="Calibri"/>
            </a:rPr>
            <a:t> arrêt ; avec/sans décès)</a:t>
          </a:r>
        </a:p>
      </xdr:txBody>
    </xdr:sp>
    <xdr:clientData/>
  </xdr:oneCellAnchor>
  <xdr:oneCellAnchor>
    <xdr:from>
      <xdr:col>12</xdr:col>
      <xdr:colOff>238125</xdr:colOff>
      <xdr:row>111</xdr:row>
      <xdr:rowOff>95250</xdr:rowOff>
    </xdr:from>
    <xdr:ext cx="142875" cy="219075"/>
    <xdr:sp>
      <xdr:nvSpPr>
        <xdr:cNvPr id="5" name="ZoneTexte 12"/>
        <xdr:cNvSpPr txBox="1">
          <a:spLocks noChangeArrowheads="1"/>
        </xdr:cNvSpPr>
      </xdr:nvSpPr>
      <xdr:spPr>
        <a:xfrm>
          <a:off x="12725400" y="21040725"/>
          <a:ext cx="142875" cy="219075"/>
        </a:xfrm>
        <a:prstGeom prst="rect">
          <a:avLst/>
        </a:prstGeom>
        <a:noFill/>
        <a:ln w="9525" cmpd="sng">
          <a:noFill/>
        </a:ln>
      </xdr:spPr>
      <xdr:txBody>
        <a:bodyPr vertOverflow="clip" wrap="square">
          <a:spAutoFit/>
        </a:bodyPr>
        <a:p>
          <a:pPr algn="l">
            <a:defRPr/>
          </a:pPr>
          <a:r>
            <a:rPr lang="en-US" cap="none" sz="1050" b="0" i="0" u="none" baseline="0">
              <a:solidFill>
                <a:srgbClr val="000000"/>
              </a:solidFill>
            </a:rPr>
            <a:t>5</a:t>
          </a:r>
        </a:p>
      </xdr:txBody>
    </xdr:sp>
    <xdr:clientData/>
  </xdr:oneCellAnchor>
  <xdr:oneCellAnchor>
    <xdr:from>
      <xdr:col>12</xdr:col>
      <xdr:colOff>581025</xdr:colOff>
      <xdr:row>110</xdr:row>
      <xdr:rowOff>47625</xdr:rowOff>
    </xdr:from>
    <xdr:ext cx="209550" cy="219075"/>
    <xdr:sp>
      <xdr:nvSpPr>
        <xdr:cNvPr id="6" name="ZoneTexte 14"/>
        <xdr:cNvSpPr txBox="1">
          <a:spLocks noChangeArrowheads="1"/>
        </xdr:cNvSpPr>
      </xdr:nvSpPr>
      <xdr:spPr>
        <a:xfrm>
          <a:off x="13068300" y="20831175"/>
          <a:ext cx="209550" cy="219075"/>
        </a:xfrm>
        <a:prstGeom prst="rect">
          <a:avLst/>
        </a:prstGeom>
        <a:noFill/>
        <a:ln w="9525" cmpd="sng">
          <a:noFill/>
        </a:ln>
      </xdr:spPr>
      <xdr:txBody>
        <a:bodyPr vertOverflow="clip" wrap="square">
          <a:spAutoFit/>
        </a:bodyPr>
        <a:p>
          <a:pPr algn="l">
            <a:defRPr/>
          </a:pPr>
          <a:r>
            <a:rPr lang="en-US" cap="none" sz="1050" b="0" i="0" u="none" baseline="0">
              <a:solidFill>
                <a:srgbClr val="000000"/>
              </a:solidFill>
            </a:rPr>
            <a:t>15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4"/>
  <sheetViews>
    <sheetView showGridLines="0" zoomScaleSheetLayoutView="115" zoomScalePageLayoutView="0" workbookViewId="0" topLeftCell="A25">
      <selection activeCell="A30" sqref="A30:K33"/>
    </sheetView>
  </sheetViews>
  <sheetFormatPr defaultColWidth="11.421875" defaultRowHeight="12.75"/>
  <sheetData>
    <row r="1" spans="1:11" ht="12.75">
      <c r="A1" s="14"/>
      <c r="B1" s="15"/>
      <c r="C1" s="15"/>
      <c r="D1" s="15"/>
      <c r="E1" s="15"/>
      <c r="F1" s="15"/>
      <c r="G1" s="15"/>
      <c r="H1" s="15"/>
      <c r="I1" s="15"/>
      <c r="J1" s="15"/>
      <c r="K1" s="16"/>
    </row>
    <row r="2" spans="1:11" ht="12.75">
      <c r="A2" s="17"/>
      <c r="B2" s="18"/>
      <c r="C2" s="18"/>
      <c r="D2" s="18"/>
      <c r="E2" s="18"/>
      <c r="F2" s="18"/>
      <c r="G2" s="18"/>
      <c r="H2" s="18"/>
      <c r="I2" s="18"/>
      <c r="J2" s="18"/>
      <c r="K2" s="19"/>
    </row>
    <row r="3" spans="1:11" ht="12.75">
      <c r="A3" s="17"/>
      <c r="B3" s="18"/>
      <c r="C3" s="18"/>
      <c r="D3" s="18"/>
      <c r="E3" s="18"/>
      <c r="F3" s="18"/>
      <c r="G3" s="18"/>
      <c r="H3" s="18"/>
      <c r="I3" s="18"/>
      <c r="J3" s="18"/>
      <c r="K3" s="19"/>
    </row>
    <row r="4" spans="1:11" ht="12.75">
      <c r="A4" s="81" t="s">
        <v>102</v>
      </c>
      <c r="B4" s="82"/>
      <c r="C4" s="82"/>
      <c r="D4" s="82"/>
      <c r="E4" s="82"/>
      <c r="F4" s="82"/>
      <c r="G4" s="82"/>
      <c r="H4" s="82"/>
      <c r="I4" s="82"/>
      <c r="J4" s="82"/>
      <c r="K4" s="83"/>
    </row>
    <row r="5" spans="1:11" ht="12.75">
      <c r="A5" s="84"/>
      <c r="B5" s="85"/>
      <c r="C5" s="85"/>
      <c r="D5" s="85"/>
      <c r="E5" s="85"/>
      <c r="F5" s="85"/>
      <c r="G5" s="85"/>
      <c r="H5" s="85"/>
      <c r="I5" s="85"/>
      <c r="J5" s="85"/>
      <c r="K5" s="86"/>
    </row>
    <row r="6" spans="1:11" ht="12.75">
      <c r="A6" s="84"/>
      <c r="B6" s="85"/>
      <c r="C6" s="85"/>
      <c r="D6" s="85"/>
      <c r="E6" s="85"/>
      <c r="F6" s="85"/>
      <c r="G6" s="85"/>
      <c r="H6" s="85"/>
      <c r="I6" s="85"/>
      <c r="J6" s="85"/>
      <c r="K6" s="86"/>
    </row>
    <row r="7" spans="1:11" ht="12.75" customHeight="1">
      <c r="A7" s="84"/>
      <c r="B7" s="85"/>
      <c r="C7" s="85"/>
      <c r="D7" s="85"/>
      <c r="E7" s="85"/>
      <c r="F7" s="85"/>
      <c r="G7" s="85"/>
      <c r="H7" s="85"/>
      <c r="I7" s="85"/>
      <c r="J7" s="85"/>
      <c r="K7" s="86"/>
    </row>
    <row r="8" spans="1:11" ht="26.25" customHeight="1">
      <c r="A8" s="84"/>
      <c r="B8" s="85"/>
      <c r="C8" s="85"/>
      <c r="D8" s="85"/>
      <c r="E8" s="85"/>
      <c r="F8" s="85"/>
      <c r="G8" s="85"/>
      <c r="H8" s="85"/>
      <c r="I8" s="85"/>
      <c r="J8" s="85"/>
      <c r="K8" s="86"/>
    </row>
    <row r="9" spans="1:11" ht="12.75">
      <c r="A9" s="17"/>
      <c r="B9" s="18"/>
      <c r="C9" s="18"/>
      <c r="D9" s="18"/>
      <c r="E9" s="18"/>
      <c r="F9" s="18"/>
      <c r="G9" s="18"/>
      <c r="H9" s="18"/>
      <c r="I9" s="18"/>
      <c r="J9" s="18"/>
      <c r="K9" s="19"/>
    </row>
    <row r="10" spans="1:11" ht="12.75">
      <c r="A10" s="17"/>
      <c r="B10" s="18"/>
      <c r="C10" s="18"/>
      <c r="D10" s="18"/>
      <c r="E10" s="18"/>
      <c r="F10" s="18"/>
      <c r="G10" s="18"/>
      <c r="H10" s="18"/>
      <c r="I10" s="18"/>
      <c r="J10" s="18"/>
      <c r="K10" s="19"/>
    </row>
    <row r="11" spans="1:11" ht="12.75">
      <c r="A11" s="17"/>
      <c r="B11" s="18"/>
      <c r="C11" s="18"/>
      <c r="D11" s="18"/>
      <c r="E11" s="18"/>
      <c r="F11" s="18"/>
      <c r="G11" s="18"/>
      <c r="H11" s="18"/>
      <c r="I11" s="18"/>
      <c r="J11" s="18"/>
      <c r="K11" s="19"/>
    </row>
    <row r="12" spans="1:11" ht="12.75">
      <c r="A12" s="17"/>
      <c r="B12" s="18"/>
      <c r="C12" s="18"/>
      <c r="D12" s="18"/>
      <c r="E12" s="18"/>
      <c r="F12" s="18"/>
      <c r="G12" s="18"/>
      <c r="H12" s="18"/>
      <c r="I12" s="18"/>
      <c r="J12" s="18"/>
      <c r="K12" s="19"/>
    </row>
    <row r="13" spans="1:11" ht="12.75">
      <c r="A13" s="17"/>
      <c r="B13" s="18"/>
      <c r="C13" s="18"/>
      <c r="D13" s="18"/>
      <c r="E13" s="18"/>
      <c r="F13" s="18"/>
      <c r="G13" s="18"/>
      <c r="H13" s="18"/>
      <c r="I13" s="18"/>
      <c r="J13" s="18"/>
      <c r="K13" s="19"/>
    </row>
    <row r="14" spans="1:11" ht="12.75">
      <c r="A14" s="17"/>
      <c r="B14" s="18"/>
      <c r="C14" s="18"/>
      <c r="D14" s="18"/>
      <c r="E14" s="18"/>
      <c r="F14" s="18"/>
      <c r="G14" s="18"/>
      <c r="H14" s="18"/>
      <c r="I14" s="18"/>
      <c r="J14" s="18"/>
      <c r="K14" s="19"/>
    </row>
    <row r="15" spans="1:11" ht="12.75">
      <c r="A15" s="17"/>
      <c r="B15" s="18"/>
      <c r="C15" s="18"/>
      <c r="D15" s="18"/>
      <c r="E15" s="18"/>
      <c r="F15" s="18"/>
      <c r="G15" s="18"/>
      <c r="H15" s="18"/>
      <c r="I15" s="18"/>
      <c r="J15" s="18"/>
      <c r="K15" s="19"/>
    </row>
    <row r="16" spans="1:11" ht="12.75">
      <c r="A16" s="17"/>
      <c r="B16" s="18"/>
      <c r="C16" s="18"/>
      <c r="D16" s="18"/>
      <c r="E16" s="18"/>
      <c r="F16" s="18"/>
      <c r="G16" s="18"/>
      <c r="H16" s="18"/>
      <c r="I16" s="18"/>
      <c r="J16" s="18"/>
      <c r="K16" s="19"/>
    </row>
    <row r="17" spans="1:11" ht="12.75">
      <c r="A17" s="17"/>
      <c r="B17" s="18"/>
      <c r="C17" s="18"/>
      <c r="D17" s="18"/>
      <c r="E17" s="18"/>
      <c r="F17" s="18"/>
      <c r="G17" s="18"/>
      <c r="H17" s="18"/>
      <c r="I17" s="18"/>
      <c r="J17" s="18"/>
      <c r="K17" s="19"/>
    </row>
    <row r="18" spans="1:11" ht="12.75">
      <c r="A18" s="17"/>
      <c r="B18" s="18"/>
      <c r="C18" s="18"/>
      <c r="D18" s="18"/>
      <c r="E18" s="18"/>
      <c r="F18" s="18"/>
      <c r="G18" s="18"/>
      <c r="H18" s="18"/>
      <c r="I18" s="18"/>
      <c r="J18" s="18"/>
      <c r="K18" s="19"/>
    </row>
    <row r="19" spans="1:11" ht="12.75">
      <c r="A19" s="17"/>
      <c r="B19" s="18"/>
      <c r="C19" s="18"/>
      <c r="D19" s="18"/>
      <c r="E19" s="18"/>
      <c r="F19" s="18"/>
      <c r="G19" s="18"/>
      <c r="H19" s="18"/>
      <c r="I19" s="18"/>
      <c r="J19" s="18"/>
      <c r="K19" s="19"/>
    </row>
    <row r="20" spans="1:11" ht="12.75">
      <c r="A20" s="17"/>
      <c r="B20" s="18"/>
      <c r="C20" s="18"/>
      <c r="D20" s="18"/>
      <c r="E20" s="18"/>
      <c r="F20" s="18"/>
      <c r="G20" s="18"/>
      <c r="H20" s="18"/>
      <c r="I20" s="18"/>
      <c r="J20" s="18"/>
      <c r="K20" s="19"/>
    </row>
    <row r="21" spans="1:11" ht="12.75">
      <c r="A21" s="17"/>
      <c r="B21" s="18"/>
      <c r="C21" s="18"/>
      <c r="D21" s="18"/>
      <c r="E21" s="18"/>
      <c r="F21" s="18"/>
      <c r="G21" s="18"/>
      <c r="H21" s="18"/>
      <c r="I21" s="18"/>
      <c r="J21" s="18"/>
      <c r="K21" s="19"/>
    </row>
    <row r="22" spans="1:11" ht="12.75">
      <c r="A22" s="17"/>
      <c r="B22" s="18"/>
      <c r="C22" s="18"/>
      <c r="D22" s="18"/>
      <c r="E22" s="18"/>
      <c r="F22" s="18"/>
      <c r="G22" s="18"/>
      <c r="H22" s="18"/>
      <c r="I22" s="18"/>
      <c r="J22" s="18"/>
      <c r="K22" s="19"/>
    </row>
    <row r="23" spans="1:11" ht="12.75">
      <c r="A23" s="17"/>
      <c r="B23" s="18"/>
      <c r="C23" s="18"/>
      <c r="D23" s="18"/>
      <c r="E23" s="18"/>
      <c r="F23" s="18"/>
      <c r="G23" s="18"/>
      <c r="H23" s="18"/>
      <c r="I23" s="18"/>
      <c r="J23" s="18"/>
      <c r="K23" s="19"/>
    </row>
    <row r="24" spans="1:11" ht="12.75">
      <c r="A24" s="17"/>
      <c r="B24" s="18"/>
      <c r="C24" s="18"/>
      <c r="D24" s="18"/>
      <c r="E24" s="18"/>
      <c r="F24" s="18"/>
      <c r="G24" s="18"/>
      <c r="H24" s="18"/>
      <c r="I24" s="18"/>
      <c r="J24" s="18"/>
      <c r="K24" s="19"/>
    </row>
    <row r="25" spans="1:11" ht="12.75">
      <c r="A25" s="17"/>
      <c r="B25" s="18"/>
      <c r="C25" s="18"/>
      <c r="D25" s="18"/>
      <c r="E25" s="18"/>
      <c r="F25" s="18"/>
      <c r="G25" s="18"/>
      <c r="H25" s="18"/>
      <c r="I25" s="18"/>
      <c r="J25" s="18"/>
      <c r="K25" s="19"/>
    </row>
    <row r="26" spans="1:11" ht="12.75" customHeight="1">
      <c r="A26" s="87">
        <f>IF('INDICATEURS GLOBAUX'!$G$3="","",'INDICATEURS GLOBAUX'!$G$3)</f>
      </c>
      <c r="B26" s="88"/>
      <c r="C26" s="88"/>
      <c r="D26" s="88"/>
      <c r="E26" s="88"/>
      <c r="F26" s="88"/>
      <c r="G26" s="88"/>
      <c r="H26" s="88"/>
      <c r="I26" s="88"/>
      <c r="J26" s="88"/>
      <c r="K26" s="89"/>
    </row>
    <row r="27" spans="1:11" ht="12.75">
      <c r="A27" s="90"/>
      <c r="B27" s="91"/>
      <c r="C27" s="91"/>
      <c r="D27" s="91"/>
      <c r="E27" s="91"/>
      <c r="F27" s="91"/>
      <c r="G27" s="91"/>
      <c r="H27" s="91"/>
      <c r="I27" s="91"/>
      <c r="J27" s="91"/>
      <c r="K27" s="92"/>
    </row>
    <row r="28" spans="1:11" ht="12.75">
      <c r="A28" s="90"/>
      <c r="B28" s="91"/>
      <c r="C28" s="91"/>
      <c r="D28" s="91"/>
      <c r="E28" s="91"/>
      <c r="F28" s="91"/>
      <c r="G28" s="91"/>
      <c r="H28" s="91"/>
      <c r="I28" s="91"/>
      <c r="J28" s="91"/>
      <c r="K28" s="92"/>
    </row>
    <row r="29" spans="1:11" ht="12.75">
      <c r="A29" s="90"/>
      <c r="B29" s="91"/>
      <c r="C29" s="91"/>
      <c r="D29" s="91"/>
      <c r="E29" s="91"/>
      <c r="F29" s="91"/>
      <c r="G29" s="91"/>
      <c r="H29" s="91"/>
      <c r="I29" s="91"/>
      <c r="J29" s="91"/>
      <c r="K29" s="92"/>
    </row>
    <row r="30" spans="1:11" ht="12.75">
      <c r="A30" s="93"/>
      <c r="B30" s="94"/>
      <c r="C30" s="94"/>
      <c r="D30" s="94"/>
      <c r="E30" s="94"/>
      <c r="F30" s="94"/>
      <c r="G30" s="94"/>
      <c r="H30" s="94"/>
      <c r="I30" s="94"/>
      <c r="J30" s="94"/>
      <c r="K30" s="95"/>
    </row>
    <row r="31" spans="1:11" ht="12.75">
      <c r="A31" s="96"/>
      <c r="B31" s="97"/>
      <c r="C31" s="97"/>
      <c r="D31" s="97"/>
      <c r="E31" s="97"/>
      <c r="F31" s="97"/>
      <c r="G31" s="97"/>
      <c r="H31" s="97"/>
      <c r="I31" s="97"/>
      <c r="J31" s="97"/>
      <c r="K31" s="98"/>
    </row>
    <row r="32" spans="1:11" ht="12.75">
      <c r="A32" s="96"/>
      <c r="B32" s="97"/>
      <c r="C32" s="97"/>
      <c r="D32" s="97"/>
      <c r="E32" s="97"/>
      <c r="F32" s="97"/>
      <c r="G32" s="97"/>
      <c r="H32" s="97"/>
      <c r="I32" s="97"/>
      <c r="J32" s="97"/>
      <c r="K32" s="98"/>
    </row>
    <row r="33" spans="1:11" ht="12.75">
      <c r="A33" s="96"/>
      <c r="B33" s="97"/>
      <c r="C33" s="97"/>
      <c r="D33" s="97"/>
      <c r="E33" s="97"/>
      <c r="F33" s="97"/>
      <c r="G33" s="97"/>
      <c r="H33" s="97"/>
      <c r="I33" s="97"/>
      <c r="J33" s="97"/>
      <c r="K33" s="98"/>
    </row>
    <row r="34" spans="1:11" ht="12.75">
      <c r="A34" s="20"/>
      <c r="B34" s="21"/>
      <c r="C34" s="21"/>
      <c r="D34" s="21"/>
      <c r="E34" s="21"/>
      <c r="F34" s="21"/>
      <c r="G34" s="21"/>
      <c r="H34" s="21"/>
      <c r="I34" s="21"/>
      <c r="J34" s="21"/>
      <c r="K34" s="22"/>
    </row>
  </sheetData>
  <sheetProtection/>
  <mergeCells count="3">
    <mergeCell ref="A4:K8"/>
    <mergeCell ref="A26:K29"/>
    <mergeCell ref="A30:K33"/>
  </mergeCells>
  <printOptions/>
  <pageMargins left="0.787401575" right="0.787401575" top="0.984251969" bottom="0.984251969" header="0.4921259845" footer="0.4921259845"/>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showGridLines="0" zoomScale="80" zoomScaleNormal="80" zoomScaleSheetLayoutView="85" zoomScalePageLayoutView="0" workbookViewId="0" topLeftCell="A22">
      <selection activeCell="L62" sqref="L62"/>
    </sheetView>
  </sheetViews>
  <sheetFormatPr defaultColWidth="11.421875" defaultRowHeight="12.75"/>
  <cols>
    <col min="1" max="1" width="36.140625" style="0" customWidth="1"/>
    <col min="2" max="2" width="12.8515625" style="0" customWidth="1"/>
    <col min="5" max="5" width="12.421875" style="0" customWidth="1"/>
    <col min="7" max="7" width="11.421875" style="0" customWidth="1"/>
  </cols>
  <sheetData>
    <row r="1" ht="27">
      <c r="D1" s="7" t="s">
        <v>109</v>
      </c>
    </row>
    <row r="3" spans="1:12" ht="22.5">
      <c r="A3" s="6" t="s">
        <v>13</v>
      </c>
      <c r="B3" s="28">
        <v>2018</v>
      </c>
      <c r="F3" s="6" t="s">
        <v>93</v>
      </c>
      <c r="G3" s="99"/>
      <c r="H3" s="99"/>
      <c r="I3" s="99"/>
      <c r="J3" s="99"/>
      <c r="K3" s="99"/>
      <c r="L3" s="99"/>
    </row>
    <row r="5" ht="12.75">
      <c r="A5" s="36" t="s">
        <v>94</v>
      </c>
    </row>
    <row r="6" ht="12.75">
      <c r="A6" s="36" t="s">
        <v>130</v>
      </c>
    </row>
    <row r="8" spans="1:3" ht="15">
      <c r="A8" s="76" t="s">
        <v>249</v>
      </c>
      <c r="B8" s="67" t="s">
        <v>200</v>
      </c>
      <c r="C8" s="67" t="s">
        <v>201</v>
      </c>
    </row>
    <row r="9" spans="1:3" ht="15">
      <c r="A9" s="5" t="s">
        <v>202</v>
      </c>
      <c r="B9" s="27">
        <f>IF(ISERR(AVERAGE(B10:B21)),0,AVERAGE(B10:B21))</f>
        <v>1123.381666666667</v>
      </c>
      <c r="C9" s="27">
        <f>IF(ISERR(AVERAGE(C10:C21)),0,AVERAGE(C10:C21))</f>
        <v>1122.6666666666667</v>
      </c>
    </row>
    <row r="10" spans="1:3" ht="12.75">
      <c r="A10" s="9" t="s">
        <v>262</v>
      </c>
      <c r="B10" s="31">
        <v>1116.8</v>
      </c>
      <c r="C10" s="31">
        <v>1121</v>
      </c>
    </row>
    <row r="11" spans="1:3" ht="12.75">
      <c r="A11" s="10" t="s">
        <v>263</v>
      </c>
      <c r="B11" s="29">
        <v>1122.3</v>
      </c>
      <c r="C11" s="29">
        <v>1126</v>
      </c>
    </row>
    <row r="12" spans="1:3" ht="12.75">
      <c r="A12" s="10" t="s">
        <v>264</v>
      </c>
      <c r="B12" s="29">
        <v>1122.3</v>
      </c>
      <c r="C12" s="29">
        <v>1126</v>
      </c>
    </row>
    <row r="13" spans="1:3" ht="12.75">
      <c r="A13" s="10" t="s">
        <v>265</v>
      </c>
      <c r="B13" s="29">
        <v>1122.3</v>
      </c>
      <c r="C13" s="29">
        <v>1126</v>
      </c>
    </row>
    <row r="14" spans="1:3" ht="12.75">
      <c r="A14" s="10" t="s">
        <v>270</v>
      </c>
      <c r="B14" s="29">
        <v>1121.48</v>
      </c>
      <c r="C14" s="29">
        <v>1125</v>
      </c>
    </row>
    <row r="15" spans="1:3" ht="12.75">
      <c r="A15" s="10" t="s">
        <v>272</v>
      </c>
      <c r="B15" s="29">
        <v>1122.3</v>
      </c>
      <c r="C15" s="29">
        <v>1126</v>
      </c>
    </row>
    <row r="16" spans="1:3" ht="12.75">
      <c r="A16" s="10" t="s">
        <v>273</v>
      </c>
      <c r="B16" s="29">
        <v>1117.8</v>
      </c>
      <c r="C16" s="29">
        <v>1122</v>
      </c>
    </row>
    <row r="17" spans="1:3" ht="12.75">
      <c r="A17" s="10" t="s">
        <v>271</v>
      </c>
      <c r="B17" s="29">
        <v>1119.1</v>
      </c>
      <c r="C17" s="29">
        <v>1123</v>
      </c>
    </row>
    <row r="18" spans="1:3" ht="12.75">
      <c r="A18" s="10" t="s">
        <v>266</v>
      </c>
      <c r="B18" s="29">
        <v>1115.6</v>
      </c>
      <c r="C18" s="29">
        <v>1120</v>
      </c>
    </row>
    <row r="19" spans="1:3" ht="12.75">
      <c r="A19" s="10" t="s">
        <v>267</v>
      </c>
      <c r="B19" s="29">
        <v>1174.4</v>
      </c>
      <c r="C19" s="29">
        <v>1122</v>
      </c>
    </row>
    <row r="20" spans="1:3" ht="12.75">
      <c r="A20" s="10" t="s">
        <v>268</v>
      </c>
      <c r="B20" s="29">
        <v>1114.2</v>
      </c>
      <c r="C20" s="29">
        <v>1119</v>
      </c>
    </row>
    <row r="21" spans="1:3" ht="12.75">
      <c r="A21" s="11" t="s">
        <v>269</v>
      </c>
      <c r="B21" s="30">
        <v>1112</v>
      </c>
      <c r="C21" s="30">
        <v>1116</v>
      </c>
    </row>
    <row r="23" spans="1:4" ht="15">
      <c r="A23" s="5" t="s">
        <v>103</v>
      </c>
      <c r="B23" s="8"/>
      <c r="C23" s="5"/>
      <c r="D23" s="5"/>
    </row>
    <row r="24" spans="1:4" ht="12.75">
      <c r="A24" s="9" t="s">
        <v>96</v>
      </c>
      <c r="B24" s="9"/>
      <c r="C24" s="9"/>
      <c r="D24" s="13">
        <f>SUM(D25:D30)</f>
        <v>15992</v>
      </c>
    </row>
    <row r="25" spans="1:4" ht="12.75">
      <c r="A25" s="10" t="s">
        <v>97</v>
      </c>
      <c r="B25" s="10"/>
      <c r="C25" s="10"/>
      <c r="D25" s="29">
        <v>7975</v>
      </c>
    </row>
    <row r="26" spans="1:4" ht="12.75">
      <c r="A26" s="10" t="s">
        <v>98</v>
      </c>
      <c r="B26" s="10"/>
      <c r="C26" s="10"/>
      <c r="D26" s="29">
        <v>4476</v>
      </c>
    </row>
    <row r="27" spans="1:4" ht="12.75">
      <c r="A27" s="10" t="s">
        <v>152</v>
      </c>
      <c r="B27" s="10"/>
      <c r="C27" s="10"/>
      <c r="D27" s="31">
        <v>273</v>
      </c>
    </row>
    <row r="28" spans="1:4" ht="12.75">
      <c r="A28" s="10" t="s">
        <v>99</v>
      </c>
      <c r="B28" s="10"/>
      <c r="C28" s="10"/>
      <c r="D28" s="31">
        <v>2400</v>
      </c>
    </row>
    <row r="29" spans="1:4" ht="12.75">
      <c r="A29" s="10" t="s">
        <v>100</v>
      </c>
      <c r="B29" s="10"/>
      <c r="C29" s="10"/>
      <c r="D29" s="29">
        <v>168</v>
      </c>
    </row>
    <row r="30" spans="1:4" ht="12.75">
      <c r="A30" s="10" t="s">
        <v>101</v>
      </c>
      <c r="B30" s="10"/>
      <c r="C30" s="10"/>
      <c r="D30" s="29">
        <v>700</v>
      </c>
    </row>
    <row r="31" spans="1:4" ht="12.75">
      <c r="A31" s="1"/>
      <c r="D31" s="24"/>
    </row>
    <row r="32" spans="1:4" ht="15">
      <c r="A32" s="5" t="s">
        <v>104</v>
      </c>
      <c r="B32" s="8"/>
      <c r="C32" s="5"/>
      <c r="D32" s="8"/>
    </row>
    <row r="33" spans="1:4" ht="12.75">
      <c r="A33" s="9" t="s">
        <v>274</v>
      </c>
      <c r="B33" s="9"/>
      <c r="C33" s="9"/>
      <c r="D33" s="31">
        <v>25</v>
      </c>
    </row>
    <row r="34" spans="1:4" ht="12.75">
      <c r="A34" s="10" t="s">
        <v>275</v>
      </c>
      <c r="B34" s="10"/>
      <c r="C34" s="10"/>
      <c r="D34" s="29">
        <v>32</v>
      </c>
    </row>
    <row r="35" ht="12.75">
      <c r="D35" s="24"/>
    </row>
    <row r="36" spans="1:4" ht="15">
      <c r="A36" s="5" t="s">
        <v>106</v>
      </c>
      <c r="B36" s="8"/>
      <c r="C36" s="8"/>
      <c r="D36" s="8"/>
    </row>
    <row r="37" spans="1:4" ht="12.75">
      <c r="A37" s="9" t="s">
        <v>95</v>
      </c>
      <c r="B37" s="9"/>
      <c r="C37" s="9"/>
      <c r="D37" s="31">
        <v>0</v>
      </c>
    </row>
    <row r="38" spans="1:4" ht="12.75">
      <c r="A38" s="12" t="s">
        <v>227</v>
      </c>
      <c r="D38" s="24"/>
    </row>
    <row r="39" ht="12.75">
      <c r="D39" s="24"/>
    </row>
    <row r="40" spans="1:4" ht="15">
      <c r="A40" s="5" t="s">
        <v>105</v>
      </c>
      <c r="B40" s="8"/>
      <c r="C40" s="8"/>
      <c r="D40" s="8"/>
    </row>
    <row r="41" spans="1:4" ht="12.75">
      <c r="A41" s="9" t="s">
        <v>131</v>
      </c>
      <c r="B41" s="9"/>
      <c r="C41" s="9"/>
      <c r="D41" s="31">
        <v>24</v>
      </c>
    </row>
    <row r="42" spans="1:4" ht="12.75">
      <c r="A42" s="10" t="s">
        <v>133</v>
      </c>
      <c r="B42" s="10"/>
      <c r="C42" s="10"/>
      <c r="D42" s="29">
        <v>1</v>
      </c>
    </row>
    <row r="43" spans="1:4" ht="12.75">
      <c r="A43" s="10" t="s">
        <v>134</v>
      </c>
      <c r="B43" s="10"/>
      <c r="C43" s="10"/>
      <c r="D43" s="29">
        <v>3</v>
      </c>
    </row>
    <row r="44" spans="1:4" ht="12.75">
      <c r="A44" s="10" t="s">
        <v>135</v>
      </c>
      <c r="B44" s="10"/>
      <c r="C44" s="10"/>
      <c r="D44" s="29">
        <v>0</v>
      </c>
    </row>
    <row r="46" ht="27">
      <c r="D46" s="7" t="s">
        <v>137</v>
      </c>
    </row>
    <row r="48" spans="1:4" ht="15">
      <c r="A48" s="5" t="s">
        <v>136</v>
      </c>
      <c r="B48" s="8"/>
      <c r="C48" s="8"/>
      <c r="D48" s="35"/>
    </row>
    <row r="49" spans="1:5" ht="15.75">
      <c r="A49" s="32" t="s">
        <v>107</v>
      </c>
      <c r="B49" s="32"/>
      <c r="C49" s="32"/>
      <c r="D49" s="34">
        <f>IF(C9=0,0,D24/C9)</f>
        <v>14.244655581947743</v>
      </c>
      <c r="E49" s="23" t="s">
        <v>211</v>
      </c>
    </row>
    <row r="50" spans="1:5" ht="15.75">
      <c r="A50" s="33" t="s">
        <v>108</v>
      </c>
      <c r="B50" s="33"/>
      <c r="C50" s="33"/>
      <c r="D50" s="34">
        <f>IF(C9=0,0,(D33+D34)/2/C9)*100</f>
        <v>2.5385985748218527</v>
      </c>
      <c r="E50" s="12" t="s">
        <v>210</v>
      </c>
    </row>
    <row r="51" spans="1:5" ht="15.75">
      <c r="A51" s="32" t="s">
        <v>4</v>
      </c>
      <c r="B51" s="32"/>
      <c r="C51" s="32"/>
      <c r="D51" s="34">
        <f>IF(C9=0,0,D37/C9)*100</f>
        <v>0</v>
      </c>
      <c r="E51" s="12" t="s">
        <v>212</v>
      </c>
    </row>
    <row r="52" spans="1:5" ht="15.75">
      <c r="A52" s="33" t="s">
        <v>132</v>
      </c>
      <c r="B52" s="33"/>
      <c r="C52" s="33"/>
      <c r="D52" s="34">
        <f>IF(C9=0,0,SUM(D41:D44)/C9*100)</f>
        <v>2.494061757719715</v>
      </c>
      <c r="E52" s="12" t="s">
        <v>213</v>
      </c>
    </row>
    <row r="53" spans="1:4" ht="12.75">
      <c r="A53" s="25"/>
      <c r="B53" s="25"/>
      <c r="C53" s="25"/>
      <c r="D53" s="26"/>
    </row>
  </sheetData>
  <sheetProtection selectLockedCells="1"/>
  <mergeCells count="1">
    <mergeCell ref="G3:L3"/>
  </mergeCells>
  <dataValidations count="3">
    <dataValidation type="list" allowBlank="1" showInputMessage="1" showErrorMessage="1" sqref="B3">
      <formula1>"2012,2013,2014,2015,2016,2017, 2018, 2019, 2020"</formula1>
    </dataValidation>
    <dataValidation type="list" allowBlank="1" showInputMessage="1" showErrorMessage="1" sqref="G3">
      <formula1>L_Collectivites</formula1>
    </dataValidation>
    <dataValidation type="decimal" allowBlank="1" showInputMessage="1" showErrorMessage="1" sqref="B10:C21">
      <formula1>1</formula1>
      <formula2>3000</formula2>
    </dataValidation>
  </dataValidations>
  <printOptions/>
  <pageMargins left="0.25" right="0.25" top="0.75" bottom="0.75" header="0.3" footer="0.3"/>
  <pageSetup fitToHeight="0" fitToWidth="1" horizontalDpi="600" verticalDpi="600" orientation="landscape" paperSize="9" scale="82" r:id="rId4"/>
  <rowBreaks count="1" manualBreakCount="1">
    <brk id="45" max="12" man="1"/>
  </rowBreaks>
  <drawing r:id="rId3"/>
  <legacyDrawing r:id="rId2"/>
</worksheet>
</file>

<file path=xl/worksheets/sheet3.xml><?xml version="1.0" encoding="utf-8"?>
<worksheet xmlns="http://schemas.openxmlformats.org/spreadsheetml/2006/main" xmlns:r="http://schemas.openxmlformats.org/officeDocument/2006/relationships">
  <dimension ref="A1:M124"/>
  <sheetViews>
    <sheetView showGridLines="0" zoomScalePageLayoutView="0" workbookViewId="0" topLeftCell="A1">
      <selection activeCell="B12" sqref="B12"/>
    </sheetView>
  </sheetViews>
  <sheetFormatPr defaultColWidth="11.421875" defaultRowHeight="12.75"/>
  <cols>
    <col min="1" max="1" width="60.421875" style="39" customWidth="1"/>
    <col min="2" max="2" width="12.57421875" style="39" bestFit="1" customWidth="1"/>
    <col min="3" max="16384" width="11.421875" style="39" customWidth="1"/>
  </cols>
  <sheetData>
    <row r="1" ht="27">
      <c r="C1" s="40" t="s">
        <v>141</v>
      </c>
    </row>
    <row r="2" ht="12.75"/>
    <row r="3" spans="1:11" ht="22.5">
      <c r="A3" s="41" t="s">
        <v>13</v>
      </c>
      <c r="B3" s="42">
        <v>2018</v>
      </c>
      <c r="E3" s="41" t="s">
        <v>93</v>
      </c>
      <c r="F3" s="101"/>
      <c r="G3" s="101"/>
      <c r="H3" s="101"/>
      <c r="I3" s="101"/>
      <c r="J3" s="101"/>
      <c r="K3" s="37"/>
    </row>
    <row r="4" ht="12.75"/>
    <row r="5" ht="12.75"/>
    <row r="6" ht="12.75">
      <c r="A6" s="39" t="s">
        <v>94</v>
      </c>
    </row>
    <row r="7" ht="12.75">
      <c r="A7" s="75" t="s">
        <v>241</v>
      </c>
    </row>
    <row r="8" ht="12.75"/>
    <row r="9" spans="1:3" ht="12.75">
      <c r="A9" s="39" t="s">
        <v>198</v>
      </c>
      <c r="B9" s="66">
        <v>1607</v>
      </c>
      <c r="C9" s="46" t="s">
        <v>199</v>
      </c>
    </row>
    <row r="10" ht="12.75"/>
    <row r="11" spans="1:7" s="44" customFormat="1" ht="15">
      <c r="A11" s="43" t="s">
        <v>5</v>
      </c>
      <c r="B11" s="43"/>
      <c r="C11" s="43"/>
      <c r="D11" s="43"/>
      <c r="E11" s="43"/>
      <c r="F11" s="43"/>
      <c r="G11" s="43"/>
    </row>
    <row r="12" spans="1:10" s="44" customFormat="1" ht="12.75">
      <c r="A12" s="45" t="s">
        <v>116</v>
      </c>
      <c r="B12" s="38">
        <v>25</v>
      </c>
      <c r="J12" s="47"/>
    </row>
    <row r="13" spans="1:2" s="44" customFormat="1" ht="12.75">
      <c r="A13" s="45" t="s">
        <v>117</v>
      </c>
      <c r="B13" s="38">
        <v>21</v>
      </c>
    </row>
    <row r="14" spans="1:3" s="44" customFormat="1" ht="12.75">
      <c r="A14" s="45" t="s">
        <v>118</v>
      </c>
      <c r="B14" s="38">
        <v>10238</v>
      </c>
      <c r="C14" s="46" t="s">
        <v>240</v>
      </c>
    </row>
    <row r="15" spans="1:3" s="44" customFormat="1" ht="12.75">
      <c r="A15" s="45" t="s">
        <v>119</v>
      </c>
      <c r="B15" s="38">
        <v>5679</v>
      </c>
      <c r="C15" s="46" t="s">
        <v>242</v>
      </c>
    </row>
    <row r="16" spans="1:3" s="44" customFormat="1" ht="12.75">
      <c r="A16" s="45" t="s">
        <v>120</v>
      </c>
      <c r="B16" s="38"/>
      <c r="C16" s="46" t="s">
        <v>112</v>
      </c>
    </row>
    <row r="17" spans="1:3" s="44" customFormat="1" ht="12.75">
      <c r="A17" s="45" t="s">
        <v>121</v>
      </c>
      <c r="B17" s="38"/>
      <c r="C17" s="47"/>
    </row>
    <row r="18" spans="1:3" s="44" customFormat="1" ht="12.75">
      <c r="A18" s="45" t="s">
        <v>122</v>
      </c>
      <c r="B18" s="38"/>
      <c r="C18" s="46" t="s">
        <v>113</v>
      </c>
    </row>
    <row r="19" spans="1:3" s="44" customFormat="1" ht="12.75">
      <c r="A19" s="45" t="s">
        <v>0</v>
      </c>
      <c r="B19" s="48"/>
      <c r="C19" s="47"/>
    </row>
    <row r="20" spans="1:3" s="44" customFormat="1" ht="12.75">
      <c r="A20" s="45" t="s">
        <v>1</v>
      </c>
      <c r="B20" s="48"/>
      <c r="C20" s="47"/>
    </row>
    <row r="21" spans="1:3" s="44" customFormat="1" ht="12.75">
      <c r="A21" s="45" t="s">
        <v>123</v>
      </c>
      <c r="B21" s="38"/>
      <c r="C21" s="46" t="s">
        <v>114</v>
      </c>
    </row>
    <row r="22" spans="1:3" s="44" customFormat="1" ht="12.75">
      <c r="A22" s="45" t="s">
        <v>124</v>
      </c>
      <c r="B22" s="38"/>
      <c r="C22" s="46" t="s">
        <v>115</v>
      </c>
    </row>
    <row r="23" spans="1:3" s="44" customFormat="1" ht="12.75">
      <c r="A23" s="45" t="s">
        <v>125</v>
      </c>
      <c r="B23" s="38"/>
      <c r="C23" s="47"/>
    </row>
    <row r="24" spans="1:3" s="44" customFormat="1" ht="12.75">
      <c r="A24" s="45" t="s">
        <v>6</v>
      </c>
      <c r="B24" s="38"/>
      <c r="C24" s="47"/>
    </row>
    <row r="25" spans="1:3" s="44" customFormat="1" ht="12.75">
      <c r="A25" s="45" t="s">
        <v>243</v>
      </c>
      <c r="B25" s="38"/>
      <c r="C25" s="47"/>
    </row>
    <row r="26" spans="1:3" s="44" customFormat="1" ht="12.75">
      <c r="A26" s="45" t="s">
        <v>244</v>
      </c>
      <c r="B26" s="38"/>
      <c r="C26" s="47"/>
    </row>
    <row r="27" spans="1:3" s="44" customFormat="1" ht="12.75">
      <c r="A27" s="45" t="s">
        <v>239</v>
      </c>
      <c r="B27" s="38"/>
      <c r="C27" s="47"/>
    </row>
    <row r="28" spans="1:3" s="44" customFormat="1" ht="12.75">
      <c r="A28" s="45" t="s">
        <v>126</v>
      </c>
      <c r="B28" s="38"/>
      <c r="C28" s="47"/>
    </row>
    <row r="29" spans="1:3" s="44" customFormat="1" ht="12.75">
      <c r="A29" s="45" t="s">
        <v>127</v>
      </c>
      <c r="B29" s="38"/>
      <c r="C29" s="47"/>
    </row>
    <row r="30" spans="1:3" s="44" customFormat="1" ht="12.75">
      <c r="A30" s="45" t="s">
        <v>128</v>
      </c>
      <c r="B30" s="38"/>
      <c r="C30" s="47"/>
    </row>
    <row r="31" spans="1:3" s="44" customFormat="1" ht="12.75">
      <c r="A31" s="45" t="s">
        <v>129</v>
      </c>
      <c r="B31" s="38"/>
      <c r="C31" s="47"/>
    </row>
    <row r="32" s="44" customFormat="1" ht="12.75">
      <c r="C32" s="47"/>
    </row>
    <row r="33" spans="1:7" s="44" customFormat="1" ht="15">
      <c r="A33" s="43" t="s">
        <v>3</v>
      </c>
      <c r="B33" s="43"/>
      <c r="C33" s="49"/>
      <c r="D33" s="43"/>
      <c r="E33" s="43"/>
      <c r="F33" s="43"/>
      <c r="G33" s="43"/>
    </row>
    <row r="34" spans="1:3" s="44" customFormat="1" ht="12.75">
      <c r="A34" s="50" t="s">
        <v>159</v>
      </c>
      <c r="B34" s="38"/>
      <c r="C34" s="46"/>
    </row>
    <row r="35" spans="1:3" s="44" customFormat="1" ht="27" customHeight="1">
      <c r="A35" s="50" t="s">
        <v>154</v>
      </c>
      <c r="B35" s="72"/>
      <c r="C35" s="46" t="s">
        <v>153</v>
      </c>
    </row>
    <row r="36" spans="1:3" s="44" customFormat="1" ht="12.75">
      <c r="A36" s="50" t="s">
        <v>138</v>
      </c>
      <c r="B36" s="72">
        <v>25</v>
      </c>
      <c r="C36" s="46" t="s">
        <v>245</v>
      </c>
    </row>
    <row r="37" spans="1:3" s="44" customFormat="1" ht="12.75">
      <c r="A37" s="45" t="s">
        <v>139</v>
      </c>
      <c r="B37" s="72">
        <v>3</v>
      </c>
      <c r="C37" s="46" t="s">
        <v>245</v>
      </c>
    </row>
    <row r="38" s="44" customFormat="1" ht="12.75">
      <c r="C38" s="47"/>
    </row>
    <row r="39" spans="1:7" s="44" customFormat="1" ht="15">
      <c r="A39" s="43" t="s">
        <v>2</v>
      </c>
      <c r="B39" s="43"/>
      <c r="C39" s="49"/>
      <c r="D39" s="43"/>
      <c r="E39" s="43"/>
      <c r="F39" s="43"/>
      <c r="G39" s="43"/>
    </row>
    <row r="40" spans="1:3" s="44" customFormat="1" ht="12.75">
      <c r="A40" s="44" t="s">
        <v>7</v>
      </c>
      <c r="B40" s="38"/>
      <c r="C40" s="47"/>
    </row>
    <row r="41" spans="1:3" s="44" customFormat="1" ht="25.5">
      <c r="A41" s="44" t="s">
        <v>161</v>
      </c>
      <c r="B41" s="38"/>
      <c r="C41" s="47"/>
    </row>
    <row r="42" spans="1:3" s="44" customFormat="1" ht="12.75">
      <c r="A42" s="51" t="s">
        <v>9</v>
      </c>
      <c r="B42" s="38"/>
      <c r="C42" s="46" t="s">
        <v>162</v>
      </c>
    </row>
    <row r="43" spans="1:3" s="44" customFormat="1" ht="12.75">
      <c r="A43" s="51" t="s">
        <v>163</v>
      </c>
      <c r="B43" s="38"/>
      <c r="C43" s="46" t="s">
        <v>162</v>
      </c>
    </row>
    <row r="44" spans="1:3" s="44" customFormat="1" ht="12.75">
      <c r="A44" s="51" t="s">
        <v>164</v>
      </c>
      <c r="B44" s="38"/>
      <c r="C44" s="46" t="s">
        <v>162</v>
      </c>
    </row>
    <row r="45" spans="1:3" s="44" customFormat="1" ht="12.75">
      <c r="A45" s="44" t="s">
        <v>10</v>
      </c>
      <c r="B45" s="38"/>
      <c r="C45" s="46" t="s">
        <v>162</v>
      </c>
    </row>
    <row r="46" spans="1:3" s="44" customFormat="1" ht="38.25">
      <c r="A46" s="51" t="s">
        <v>196</v>
      </c>
      <c r="B46" s="38"/>
      <c r="C46" s="46" t="s">
        <v>162</v>
      </c>
    </row>
    <row r="47" spans="1:3" s="44" customFormat="1" ht="12.75">
      <c r="A47" s="44" t="s">
        <v>8</v>
      </c>
      <c r="B47" s="38"/>
      <c r="C47" s="46" t="s">
        <v>162</v>
      </c>
    </row>
    <row r="48" spans="1:3" s="44" customFormat="1" ht="12.75">
      <c r="A48" s="51" t="s">
        <v>246</v>
      </c>
      <c r="B48" s="38"/>
      <c r="C48" s="46" t="s">
        <v>162</v>
      </c>
    </row>
    <row r="49" spans="1:3" s="44" customFormat="1" ht="12.75">
      <c r="A49" s="51" t="s">
        <v>165</v>
      </c>
      <c r="B49" s="38"/>
      <c r="C49" s="47"/>
    </row>
    <row r="50" spans="1:3" s="44" customFormat="1" ht="12.75">
      <c r="A50" s="51" t="s">
        <v>166</v>
      </c>
      <c r="B50" s="38"/>
      <c r="C50" s="47"/>
    </row>
    <row r="51" spans="1:3" s="44" customFormat="1" ht="25.5">
      <c r="A51" s="51" t="s">
        <v>248</v>
      </c>
      <c r="B51" s="38"/>
      <c r="C51" s="47"/>
    </row>
    <row r="52" spans="1:3" s="44" customFormat="1" ht="12.75">
      <c r="A52" s="51" t="s">
        <v>247</v>
      </c>
      <c r="B52" s="38"/>
      <c r="C52" s="47"/>
    </row>
    <row r="53" s="44" customFormat="1" ht="12.75">
      <c r="C53" s="47"/>
    </row>
    <row r="54" spans="1:7" s="44" customFormat="1" ht="15">
      <c r="A54" s="43" t="s">
        <v>110</v>
      </c>
      <c r="B54" s="43"/>
      <c r="C54" s="49"/>
      <c r="D54" s="43"/>
      <c r="E54" s="43"/>
      <c r="F54" s="43"/>
      <c r="G54" s="43"/>
    </row>
    <row r="55" spans="1:3" s="44" customFormat="1" ht="12.75">
      <c r="A55" s="51" t="s">
        <v>194</v>
      </c>
      <c r="B55" s="38">
        <v>22</v>
      </c>
      <c r="C55" s="47"/>
    </row>
    <row r="56" spans="1:3" s="44" customFormat="1" ht="12.75">
      <c r="A56" s="51" t="s">
        <v>195</v>
      </c>
      <c r="B56" s="38">
        <v>90</v>
      </c>
      <c r="C56" s="47"/>
    </row>
    <row r="57" spans="1:3" s="44" customFormat="1" ht="12.75">
      <c r="A57" s="51" t="s">
        <v>167</v>
      </c>
      <c r="B57" s="38">
        <v>0</v>
      </c>
      <c r="C57" s="47"/>
    </row>
    <row r="58" s="44" customFormat="1" ht="12.75">
      <c r="C58" s="47"/>
    </row>
    <row r="59" spans="1:7" s="44" customFormat="1" ht="15">
      <c r="A59" s="43" t="s">
        <v>111</v>
      </c>
      <c r="B59" s="43"/>
      <c r="C59" s="49"/>
      <c r="D59" s="43"/>
      <c r="E59" s="43"/>
      <c r="F59" s="43"/>
      <c r="G59" s="43"/>
    </row>
    <row r="60" spans="1:3" s="44" customFormat="1" ht="12.75">
      <c r="A60" s="52" t="s">
        <v>168</v>
      </c>
      <c r="B60" s="38">
        <v>0</v>
      </c>
      <c r="C60" s="47"/>
    </row>
    <row r="61" spans="1:3" s="44" customFormat="1" ht="25.5">
      <c r="A61" s="52" t="s">
        <v>169</v>
      </c>
      <c r="B61" s="38">
        <v>2</v>
      </c>
      <c r="C61" s="47"/>
    </row>
    <row r="62" spans="1:3" s="44" customFormat="1" ht="25.5">
      <c r="A62" s="52" t="s">
        <v>170</v>
      </c>
      <c r="B62" s="38">
        <v>0</v>
      </c>
      <c r="C62" s="47"/>
    </row>
    <row r="63" spans="1:3" s="44" customFormat="1" ht="25.5">
      <c r="A63" s="52" t="s">
        <v>171</v>
      </c>
      <c r="B63" s="38">
        <v>1</v>
      </c>
      <c r="C63" s="47"/>
    </row>
    <row r="64" spans="1:3" s="44" customFormat="1" ht="12.75">
      <c r="A64" s="52" t="s">
        <v>172</v>
      </c>
      <c r="B64" s="38">
        <v>3</v>
      </c>
      <c r="C64" s="47"/>
    </row>
    <row r="65" s="44" customFormat="1" ht="12.75">
      <c r="C65" s="47"/>
    </row>
    <row r="66" spans="1:7" s="44" customFormat="1" ht="15">
      <c r="A66" s="43" t="s">
        <v>12</v>
      </c>
      <c r="B66" s="43"/>
      <c r="C66" s="49"/>
      <c r="D66" s="43"/>
      <c r="E66" s="43"/>
      <c r="F66" s="43"/>
      <c r="G66" s="43"/>
    </row>
    <row r="67" spans="1:3" s="44" customFormat="1" ht="12.75">
      <c r="A67" s="51" t="s">
        <v>250</v>
      </c>
      <c r="B67" s="38">
        <v>12</v>
      </c>
      <c r="C67" s="46" t="s">
        <v>173</v>
      </c>
    </row>
    <row r="68" s="44" customFormat="1" ht="12.75">
      <c r="C68" s="47"/>
    </row>
    <row r="69" spans="1:7" s="44" customFormat="1" ht="15">
      <c r="A69" s="43" t="s">
        <v>11</v>
      </c>
      <c r="B69" s="43"/>
      <c r="C69" s="49"/>
      <c r="D69" s="43"/>
      <c r="E69" s="43"/>
      <c r="F69" s="43"/>
      <c r="G69" s="43"/>
    </row>
    <row r="70" spans="1:3" s="44" customFormat="1" ht="12.75">
      <c r="A70" s="51" t="s">
        <v>174</v>
      </c>
      <c r="B70" s="38">
        <v>2565</v>
      </c>
      <c r="C70" s="46" t="s">
        <v>173</v>
      </c>
    </row>
    <row r="71" spans="1:3" s="44" customFormat="1" ht="12.75">
      <c r="A71" s="44" t="s">
        <v>252</v>
      </c>
      <c r="B71" s="38">
        <v>45</v>
      </c>
      <c r="C71" s="46" t="s">
        <v>173</v>
      </c>
    </row>
    <row r="72" spans="1:3" s="44" customFormat="1" ht="25.5">
      <c r="A72" s="51" t="s">
        <v>229</v>
      </c>
      <c r="B72" s="72">
        <v>118</v>
      </c>
      <c r="C72" s="46" t="s">
        <v>173</v>
      </c>
    </row>
    <row r="73" spans="1:3" s="44" customFormat="1" ht="12.75">
      <c r="A73" s="51" t="s">
        <v>253</v>
      </c>
      <c r="B73" s="77">
        <v>0</v>
      </c>
      <c r="C73" s="46"/>
    </row>
    <row r="74" s="44" customFormat="1" ht="12.75">
      <c r="C74" s="47"/>
    </row>
    <row r="75" s="44" customFormat="1" ht="12.75">
      <c r="C75" s="47"/>
    </row>
    <row r="76" s="44" customFormat="1" ht="27">
      <c r="C76" s="40" t="s">
        <v>140</v>
      </c>
    </row>
    <row r="77" s="44" customFormat="1" ht="12.75">
      <c r="C77" s="47"/>
    </row>
    <row r="78" spans="1:7" s="44" customFormat="1" ht="21">
      <c r="A78" s="100" t="s">
        <v>177</v>
      </c>
      <c r="B78" s="100"/>
      <c r="C78" s="100"/>
      <c r="D78" s="100"/>
      <c r="E78" s="100"/>
      <c r="F78" s="100"/>
      <c r="G78" s="100"/>
    </row>
    <row r="79" spans="2:3" s="44" customFormat="1" ht="12.75">
      <c r="B79" s="60"/>
      <c r="C79" s="47"/>
    </row>
    <row r="80" spans="1:7" s="44" customFormat="1" ht="15">
      <c r="A80" s="43" t="s">
        <v>5</v>
      </c>
      <c r="B80" s="53"/>
      <c r="C80" s="54"/>
      <c r="D80" s="55"/>
      <c r="E80" s="43"/>
      <c r="F80" s="43"/>
      <c r="G80" s="43"/>
    </row>
    <row r="81" spans="1:3" s="44" customFormat="1" ht="12.75">
      <c r="A81" s="56" t="s">
        <v>143</v>
      </c>
      <c r="B81" s="57">
        <f>IF('INDICATEURS GLOBAUX'!B9=0,0,(B14+B15)/'INDICATEURS GLOBAUX'!B9*100/(B12+B13))</f>
        <v>30.801796877917837</v>
      </c>
      <c r="C81" s="46" t="s">
        <v>204</v>
      </c>
    </row>
    <row r="82" spans="1:3" s="44" customFormat="1" ht="12.75">
      <c r="A82" s="56" t="s">
        <v>142</v>
      </c>
      <c r="B82" s="57">
        <f>IF('INDICATEURS GLOBAUX'!B9=0,0,B16/'INDICATEURS GLOBAUX'!B9*100)</f>
        <v>0</v>
      </c>
      <c r="C82" s="46" t="s">
        <v>205</v>
      </c>
    </row>
    <row r="83" spans="1:3" s="44" customFormat="1" ht="12.75">
      <c r="A83" s="56" t="s">
        <v>144</v>
      </c>
      <c r="B83" s="57">
        <f>'INDICATEURS GLOBAUX'!$D$49</f>
        <v>14.244655581947743</v>
      </c>
      <c r="C83" s="46" t="s">
        <v>206</v>
      </c>
    </row>
    <row r="84" spans="1:3" s="44" customFormat="1" ht="12.75">
      <c r="A84" s="56" t="s">
        <v>254</v>
      </c>
      <c r="B84" s="57">
        <f>IF('INDICATEURS GLOBAUX'!B9=0,0,B17/'INDICATEURS GLOBAUX'!B9*100)</f>
        <v>0</v>
      </c>
      <c r="C84" s="46" t="s">
        <v>207</v>
      </c>
    </row>
    <row r="85" spans="1:3" s="44" customFormat="1" ht="12.75">
      <c r="A85" s="56" t="s">
        <v>155</v>
      </c>
      <c r="B85" s="57">
        <f>IF('INDICATEURS GLOBAUX'!C9=0,0,B18/'INDICATEURS GLOBAUX'!C9*100)</f>
        <v>0</v>
      </c>
      <c r="C85" s="46" t="s">
        <v>208</v>
      </c>
    </row>
    <row r="86" spans="1:3" s="44" customFormat="1" ht="12.75">
      <c r="A86" s="56" t="s">
        <v>149</v>
      </c>
      <c r="B86" s="57">
        <f>'INDICATEURS GLOBAUX'!$D$50</f>
        <v>2.5385985748218527</v>
      </c>
      <c r="C86" s="46" t="s">
        <v>209</v>
      </c>
    </row>
    <row r="87" spans="1:3" s="44" customFormat="1" ht="12.75">
      <c r="A87" s="56" t="s">
        <v>145</v>
      </c>
      <c r="B87" s="57">
        <f>IF('INDICATEURS GLOBAUX'!C9=0,0,(B19-B20)/'INDICATEURS GLOBAUX'!C9*100)</f>
        <v>0</v>
      </c>
      <c r="C87" s="46" t="s">
        <v>214</v>
      </c>
    </row>
    <row r="88" spans="1:3" s="44" customFormat="1" ht="12.75">
      <c r="A88" s="56" t="s">
        <v>156</v>
      </c>
      <c r="B88" s="57">
        <f>IF('INDICATEURS GLOBAUX'!C9=0,0,(B21+B22)/'INDICATEURS GLOBAUX'!C9*100)</f>
        <v>0</v>
      </c>
      <c r="C88" s="46" t="s">
        <v>215</v>
      </c>
    </row>
    <row r="89" spans="1:3" s="44" customFormat="1" ht="12.75">
      <c r="A89" s="56" t="s">
        <v>148</v>
      </c>
      <c r="B89" s="57">
        <f>IF(B23=0,0,B24/B23*100)</f>
        <v>0</v>
      </c>
      <c r="C89" s="46" t="s">
        <v>150</v>
      </c>
    </row>
    <row r="90" spans="1:3" s="44" customFormat="1" ht="12.75">
      <c r="A90" s="56" t="s">
        <v>151</v>
      </c>
      <c r="B90" s="57">
        <f>IF(B24=0,0,B25/B24)</f>
        <v>0</v>
      </c>
      <c r="C90" s="46" t="s">
        <v>146</v>
      </c>
    </row>
    <row r="91" spans="1:3" s="44" customFormat="1" ht="12.75">
      <c r="A91" s="56" t="s">
        <v>147</v>
      </c>
      <c r="B91" s="57">
        <f>IF('INDICATEURS GLOBAUX'!C9=0,0,(B26+B27+B28+B29+B30+B31)/'INDICATEURS GLOBAUX'!C9*100)</f>
        <v>0</v>
      </c>
      <c r="C91" s="46" t="s">
        <v>216</v>
      </c>
    </row>
    <row r="92" spans="1:7" s="44" customFormat="1" ht="15">
      <c r="A92" s="58" t="s">
        <v>3</v>
      </c>
      <c r="B92" s="58"/>
      <c r="C92" s="49"/>
      <c r="D92" s="43"/>
      <c r="E92" s="43"/>
      <c r="F92" s="43"/>
      <c r="G92" s="43"/>
    </row>
    <row r="93" spans="1:3" s="44" customFormat="1" ht="12.75">
      <c r="A93" s="56" t="s">
        <v>175</v>
      </c>
      <c r="B93" s="57">
        <f>IF('INDICATEURS GLOBAUX'!C9=0,0,B34/'INDICATEURS GLOBAUX'!C9*100)</f>
        <v>0</v>
      </c>
      <c r="C93" s="46" t="s">
        <v>217</v>
      </c>
    </row>
    <row r="94" spans="1:3" s="44" customFormat="1" ht="25.5">
      <c r="A94" s="56" t="s">
        <v>176</v>
      </c>
      <c r="B94" s="57">
        <f>IF('INDICATEURS GLOBAUX'!C9=0,0,B35/'INDICATEURS GLOBAUX'!C9*100)</f>
        <v>0</v>
      </c>
      <c r="C94" s="46" t="s">
        <v>218</v>
      </c>
    </row>
    <row r="95" spans="1:3" s="44" customFormat="1" ht="25.5">
      <c r="A95" s="56" t="s">
        <v>160</v>
      </c>
      <c r="B95" s="57">
        <f>IF('INDICATEURS GLOBAUX'!C9=0,0,'INDICATEURS GLOBAUX'!D41+'INDICATEURS GLOBAUX'!D42/'INDICATEURS GLOBAUX'!C9*100)</f>
        <v>24.089073634204276</v>
      </c>
      <c r="C95" s="46" t="s">
        <v>219</v>
      </c>
    </row>
    <row r="96" spans="1:7" s="44" customFormat="1" ht="15">
      <c r="A96" s="58" t="s">
        <v>2</v>
      </c>
      <c r="B96" s="59"/>
      <c r="C96" s="49"/>
      <c r="D96" s="43"/>
      <c r="E96" s="43"/>
      <c r="F96" s="43"/>
      <c r="G96" s="43"/>
    </row>
    <row r="97" spans="1:3" s="44" customFormat="1" ht="12.75">
      <c r="A97" s="56" t="s">
        <v>178</v>
      </c>
      <c r="B97" s="57">
        <f>IF('INDICATEURS GLOBAUX'!B9=0,0,B40/'INDICATEURS GLOBAUX'!B9*100)</f>
        <v>0</v>
      </c>
      <c r="C97" s="46" t="s">
        <v>255</v>
      </c>
    </row>
    <row r="98" spans="1:3" s="44" customFormat="1" ht="12.75">
      <c r="A98" s="56" t="s">
        <v>192</v>
      </c>
      <c r="B98" s="57">
        <f>IF('INDICATEURS GLOBAUX'!B9,0,B41/'INDICATEURS GLOBAUX'!B9*100)</f>
        <v>0</v>
      </c>
      <c r="C98" s="46" t="s">
        <v>256</v>
      </c>
    </row>
    <row r="99" spans="1:9" s="44" customFormat="1" ht="12.75">
      <c r="A99" s="56" t="s">
        <v>179</v>
      </c>
      <c r="B99" s="57">
        <f>IF(B42=0,0,B43/B42*100)</f>
        <v>0</v>
      </c>
      <c r="C99" s="64" t="s">
        <v>193</v>
      </c>
      <c r="D99" s="65"/>
      <c r="E99" s="65"/>
      <c r="F99" s="65"/>
      <c r="G99" s="65"/>
      <c r="H99" s="65"/>
      <c r="I99" s="65"/>
    </row>
    <row r="100" spans="1:9" s="44" customFormat="1" ht="12.75">
      <c r="A100" s="56" t="s">
        <v>180</v>
      </c>
      <c r="B100" s="57">
        <f>IF(B44=0,0,B45/B44*100)</f>
        <v>0</v>
      </c>
      <c r="C100" s="64" t="s">
        <v>220</v>
      </c>
      <c r="D100" s="65"/>
      <c r="E100" s="65"/>
      <c r="F100" s="65"/>
      <c r="G100" s="65"/>
      <c r="H100" s="65"/>
      <c r="I100" s="65"/>
    </row>
    <row r="101" spans="1:3" s="44" customFormat="1" ht="25.5">
      <c r="A101" s="56" t="s">
        <v>221</v>
      </c>
      <c r="B101" s="62">
        <f>IF('INDICATEURS GLOBAUX'!B9=0,0,B46/'INDICATEURS GLOBAUX'!B9*100)</f>
        <v>0</v>
      </c>
      <c r="C101" s="63" t="s">
        <v>222</v>
      </c>
    </row>
    <row r="102" spans="1:3" s="44" customFormat="1" ht="12.75">
      <c r="A102" s="56" t="s">
        <v>223</v>
      </c>
      <c r="B102" s="57">
        <f>IF(B47=0,0,B48/B47*100)</f>
        <v>0</v>
      </c>
      <c r="C102" s="46" t="s">
        <v>224</v>
      </c>
    </row>
    <row r="103" spans="1:7" s="44" customFormat="1" ht="12.75">
      <c r="A103" s="56" t="s">
        <v>197</v>
      </c>
      <c r="B103" s="68">
        <f>B49/(B9*'INDICATEURS GLOBAUX'!B9)*100</f>
        <v>0</v>
      </c>
      <c r="C103" s="69" t="s">
        <v>203</v>
      </c>
      <c r="D103" s="70"/>
      <c r="E103" s="70"/>
      <c r="F103" s="70"/>
      <c r="G103" s="70"/>
    </row>
    <row r="104" spans="1:3" s="44" customFormat="1" ht="12.75">
      <c r="A104" s="56" t="s">
        <v>181</v>
      </c>
      <c r="B104" s="57">
        <f>IF(B50=0,0,B51/B50*100)</f>
        <v>0</v>
      </c>
      <c r="C104" s="46" t="s">
        <v>225</v>
      </c>
    </row>
    <row r="105" spans="1:3" s="44" customFormat="1" ht="12.75">
      <c r="A105" s="56" t="s">
        <v>182</v>
      </c>
      <c r="B105" s="57">
        <f>IF(B50=0,0,B52/B50*100)</f>
        <v>0</v>
      </c>
      <c r="C105" s="46" t="s">
        <v>226</v>
      </c>
    </row>
    <row r="106" spans="2:3" s="44" customFormat="1" ht="12.75">
      <c r="B106" s="60"/>
      <c r="C106" s="47"/>
    </row>
    <row r="107" spans="1:7" s="44" customFormat="1" ht="21">
      <c r="A107" s="100" t="s">
        <v>228</v>
      </c>
      <c r="B107" s="100"/>
      <c r="C107" s="100"/>
      <c r="D107" s="100"/>
      <c r="E107" s="100"/>
      <c r="F107" s="100"/>
      <c r="G107" s="100"/>
    </row>
    <row r="108" spans="2:3" s="44" customFormat="1" ht="12.75">
      <c r="B108" s="61"/>
      <c r="C108" s="47"/>
    </row>
    <row r="109" spans="1:10" s="44" customFormat="1" ht="15">
      <c r="A109" s="43" t="s">
        <v>110</v>
      </c>
      <c r="B109" s="59"/>
      <c r="C109" s="49"/>
      <c r="D109" s="43"/>
      <c r="E109" s="43"/>
      <c r="F109" s="43"/>
      <c r="G109" s="43"/>
      <c r="I109" s="78" t="s">
        <v>260</v>
      </c>
      <c r="J109" s="78" t="s">
        <v>261</v>
      </c>
    </row>
    <row r="110" spans="1:10" s="44" customFormat="1" ht="12.75">
      <c r="A110" s="56" t="s">
        <v>183</v>
      </c>
      <c r="B110" s="57">
        <f>IF('INDICATEURS GLOBAUX'!B9=0,0,B55/'INDICATEURS GLOBAUX'!B9*100)</f>
        <v>1.958372710966442</v>
      </c>
      <c r="C110" s="46" t="s">
        <v>257</v>
      </c>
      <c r="I110" s="79">
        <v>0</v>
      </c>
      <c r="J110" s="80">
        <f>SUM(B110:B112)</f>
        <v>9.96989743764734</v>
      </c>
    </row>
    <row r="111" spans="1:10" s="44" customFormat="1" ht="12.75">
      <c r="A111" s="56" t="s">
        <v>184</v>
      </c>
      <c r="B111" s="57">
        <f>IF('INDICATEURS GLOBAUX'!B9=0,0,B56/'INDICATEURS GLOBAUX'!B9*100)</f>
        <v>8.011524726680898</v>
      </c>
      <c r="C111" s="46" t="s">
        <v>258</v>
      </c>
      <c r="I111" s="79">
        <v>5</v>
      </c>
      <c r="J111" s="79">
        <v>0.5</v>
      </c>
    </row>
    <row r="112" spans="1:10" s="44" customFormat="1" ht="12.75">
      <c r="A112" s="56" t="s">
        <v>185</v>
      </c>
      <c r="B112" s="57">
        <f>IF('INDICATEURS GLOBAUX'!B9=0,0,B57/'INDICATEURS GLOBAUX'!B9*100)</f>
        <v>0</v>
      </c>
      <c r="C112" s="46" t="s">
        <v>259</v>
      </c>
      <c r="I112" s="79">
        <v>10</v>
      </c>
      <c r="J112" s="80">
        <f>SUM(I110:I114)-J110-J111</f>
        <v>49.53010256235266</v>
      </c>
    </row>
    <row r="113" spans="1:10" s="44" customFormat="1" ht="15">
      <c r="A113" s="43" t="s">
        <v>111</v>
      </c>
      <c r="B113" s="59"/>
      <c r="C113" s="49"/>
      <c r="D113" s="43"/>
      <c r="E113" s="43"/>
      <c r="F113" s="43"/>
      <c r="G113" s="43"/>
      <c r="I113" s="79">
        <v>15</v>
      </c>
      <c r="J113" s="78"/>
    </row>
    <row r="114" spans="1:10" s="44" customFormat="1" ht="12.75">
      <c r="A114" s="56" t="s">
        <v>186</v>
      </c>
      <c r="B114" s="57">
        <f>IF('INDICATEURS GLOBAUX'!C$9=0,0,B60/'INDICATEURS GLOBAUX'!C$9*100)</f>
        <v>0</v>
      </c>
      <c r="C114" s="46" t="s">
        <v>237</v>
      </c>
      <c r="I114" s="79">
        <v>30</v>
      </c>
      <c r="J114" s="78"/>
    </row>
    <row r="115" spans="1:3" s="44" customFormat="1" ht="12.75">
      <c r="A115" s="56" t="s">
        <v>187</v>
      </c>
      <c r="B115" s="57">
        <f>IF('INDICATEURS GLOBAUX'!C$9=0,0,B61/'INDICATEURS GLOBAUX'!C$9*100)</f>
        <v>0.17814726840855105</v>
      </c>
      <c r="C115" s="46" t="s">
        <v>238</v>
      </c>
    </row>
    <row r="116" spans="1:3" s="44" customFormat="1" ht="12.75">
      <c r="A116" s="56" t="s">
        <v>188</v>
      </c>
      <c r="B116" s="57">
        <f>IF('INDICATEURS GLOBAUX'!C$9=0,0,B62/'INDICATEURS GLOBAUX'!C$9*100)</f>
        <v>0</v>
      </c>
      <c r="C116" s="46" t="s">
        <v>236</v>
      </c>
    </row>
    <row r="117" spans="1:3" s="44" customFormat="1" ht="25.5">
      <c r="A117" s="56" t="s">
        <v>189</v>
      </c>
      <c r="B117" s="57">
        <f>IF('INDICATEURS GLOBAUX'!C$9=0,0,B63/'INDICATEURS GLOBAUX'!C$9*100)</f>
        <v>0.08907363420427553</v>
      </c>
      <c r="C117" s="46" t="s">
        <v>235</v>
      </c>
    </row>
    <row r="118" spans="1:3" s="44" customFormat="1" ht="12.75">
      <c r="A118" s="56" t="s">
        <v>190</v>
      </c>
      <c r="B118" s="57">
        <f>IF('INDICATEURS GLOBAUX'!C$9=0,0,B64/'INDICATEURS GLOBAUX'!C$9*100)</f>
        <v>0.2672209026128266</v>
      </c>
      <c r="C118" s="46" t="s">
        <v>234</v>
      </c>
    </row>
    <row r="119" spans="1:7" s="44" customFormat="1" ht="15">
      <c r="A119" s="43" t="s">
        <v>12</v>
      </c>
      <c r="B119" s="59"/>
      <c r="C119" s="49"/>
      <c r="D119" s="43"/>
      <c r="E119" s="43"/>
      <c r="F119" s="43"/>
      <c r="G119" s="43"/>
    </row>
    <row r="120" spans="1:3" s="44" customFormat="1" ht="12.75">
      <c r="A120" s="56" t="s">
        <v>191</v>
      </c>
      <c r="B120" s="57">
        <f>IF('INDICATEURS GLOBAUX'!C$9=0,0,B67/'INDICATEURS GLOBAUX'!C$9*100)</f>
        <v>1.0688836104513064</v>
      </c>
      <c r="C120" s="46" t="s">
        <v>251</v>
      </c>
    </row>
    <row r="121" spans="1:7" s="44" customFormat="1" ht="15">
      <c r="A121" s="43" t="s">
        <v>11</v>
      </c>
      <c r="B121" s="59"/>
      <c r="C121" s="49"/>
      <c r="D121" s="43"/>
      <c r="E121" s="43"/>
      <c r="F121" s="43"/>
      <c r="G121" s="43"/>
    </row>
    <row r="122" spans="1:3" s="44" customFormat="1" ht="12.75">
      <c r="A122" s="56" t="s">
        <v>157</v>
      </c>
      <c r="B122" s="57">
        <f>'INDICATEURS GLOBAUX'!D51</f>
        <v>0</v>
      </c>
      <c r="C122" s="46" t="s">
        <v>233</v>
      </c>
    </row>
    <row r="123" spans="1:13" s="44" customFormat="1" ht="12.75">
      <c r="A123" s="56" t="s">
        <v>158</v>
      </c>
      <c r="B123" s="57">
        <f>IF('INDICATEURS GLOBAUX'!$C$9=0,0,B71/'INDICATEURS GLOBAUX'!$C$9*100)</f>
        <v>4.0083135391923985</v>
      </c>
      <c r="C123" s="69" t="s">
        <v>231</v>
      </c>
      <c r="D123" s="70"/>
      <c r="E123" s="70"/>
      <c r="F123" s="70"/>
      <c r="G123" s="70"/>
      <c r="H123" s="70"/>
      <c r="I123" s="69"/>
      <c r="J123" s="70"/>
      <c r="K123" s="70"/>
      <c r="L123" s="70"/>
      <c r="M123" s="70"/>
    </row>
    <row r="124" spans="1:13" ht="12.75">
      <c r="A124" s="71" t="s">
        <v>230</v>
      </c>
      <c r="B124" s="74">
        <f>IF('INDICATEURS GLOBAUX'!$C$9=0,0,B72/'INDICATEURS GLOBAUX'!$C$9*100)</f>
        <v>10.510688836104512</v>
      </c>
      <c r="C124" s="69" t="s">
        <v>232</v>
      </c>
      <c r="D124" s="70"/>
      <c r="E124" s="70"/>
      <c r="F124" s="70"/>
      <c r="G124" s="70"/>
      <c r="H124" s="73"/>
      <c r="I124" s="73"/>
      <c r="J124" s="73"/>
      <c r="K124" s="73"/>
      <c r="L124" s="73"/>
      <c r="M124" s="73"/>
    </row>
  </sheetData>
  <sheetProtection/>
  <mergeCells count="3">
    <mergeCell ref="A107:G107"/>
    <mergeCell ref="A78:G78"/>
    <mergeCell ref="F3:J3"/>
  </mergeCells>
  <printOptions/>
  <pageMargins left="0.25" right="0.25" top="0.75" bottom="0.75" header="0.3" footer="0.3"/>
  <pageSetup horizontalDpi="600" verticalDpi="600" orientation="portrait" paperSize="8" scale="90" r:id="rId4"/>
  <rowBreaks count="1" manualBreakCount="1">
    <brk id="74" max="10" man="1"/>
  </rowBreaks>
  <drawing r:id="rId3"/>
  <legacyDrawing r:id="rId2"/>
</worksheet>
</file>

<file path=xl/worksheets/sheet4.xml><?xml version="1.0" encoding="utf-8"?>
<worksheet xmlns="http://schemas.openxmlformats.org/spreadsheetml/2006/main" xmlns:r="http://schemas.openxmlformats.org/officeDocument/2006/relationships">
  <dimension ref="A3:AO31"/>
  <sheetViews>
    <sheetView tabSelected="1" zoomScalePageLayoutView="0" workbookViewId="0" topLeftCell="A7">
      <selection activeCell="E37" sqref="E37"/>
    </sheetView>
  </sheetViews>
  <sheetFormatPr defaultColWidth="11.421875" defaultRowHeight="12.75"/>
  <sheetData>
    <row r="3" ht="27">
      <c r="A3" s="102" t="s">
        <v>276</v>
      </c>
    </row>
    <row r="6" ht="15">
      <c r="A6" s="106" t="s">
        <v>277</v>
      </c>
    </row>
    <row r="7" ht="15">
      <c r="A7" s="106"/>
    </row>
    <row r="8" ht="12.75">
      <c r="A8" s="103" t="s">
        <v>285</v>
      </c>
    </row>
    <row r="9" spans="1:41" ht="45" customHeight="1">
      <c r="A9" s="105" t="s">
        <v>278</v>
      </c>
      <c r="B9" s="105"/>
      <c r="C9" s="105"/>
      <c r="D9" s="105"/>
      <c r="E9" s="105"/>
      <c r="F9" s="105"/>
      <c r="G9" s="105"/>
      <c r="H9" s="105"/>
      <c r="I9" s="105"/>
      <c r="J9" s="105"/>
      <c r="K9" s="105"/>
      <c r="L9" s="105"/>
      <c r="M9" s="105"/>
      <c r="N9" s="105"/>
      <c r="O9" s="105"/>
      <c r="P9" s="105"/>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row>
    <row r="10" ht="12.75">
      <c r="A10" s="1" t="s">
        <v>279</v>
      </c>
    </row>
    <row r="11" ht="12.75">
      <c r="A11" t="s">
        <v>280</v>
      </c>
    </row>
    <row r="12" ht="12.75">
      <c r="A12" t="s">
        <v>281</v>
      </c>
    </row>
    <row r="14" ht="12.75">
      <c r="A14" s="103" t="s">
        <v>286</v>
      </c>
    </row>
    <row r="15" spans="1:16" ht="33" customHeight="1">
      <c r="A15" s="105" t="s">
        <v>282</v>
      </c>
      <c r="B15" s="105"/>
      <c r="C15" s="105"/>
      <c r="D15" s="105"/>
      <c r="E15" s="105"/>
      <c r="F15" s="105"/>
      <c r="G15" s="105"/>
      <c r="H15" s="105"/>
      <c r="I15" s="105"/>
      <c r="J15" s="105"/>
      <c r="K15" s="105"/>
      <c r="L15" s="105"/>
      <c r="M15" s="105"/>
      <c r="N15" s="105"/>
      <c r="O15" s="105"/>
      <c r="P15" s="105"/>
    </row>
    <row r="17" ht="12.75">
      <c r="A17" s="103" t="s">
        <v>288</v>
      </c>
    </row>
    <row r="18" spans="1:16" ht="32.25" customHeight="1">
      <c r="A18" s="105" t="s">
        <v>283</v>
      </c>
      <c r="B18" s="105"/>
      <c r="C18" s="105"/>
      <c r="D18" s="105"/>
      <c r="E18" s="105"/>
      <c r="F18" s="105"/>
      <c r="G18" s="105"/>
      <c r="H18" s="105"/>
      <c r="I18" s="105"/>
      <c r="J18" s="105"/>
      <c r="K18" s="105"/>
      <c r="L18" s="105"/>
      <c r="M18" s="105"/>
      <c r="N18" s="105"/>
      <c r="O18" s="105"/>
      <c r="P18" s="105"/>
    </row>
    <row r="20" ht="15">
      <c r="A20" s="106" t="s">
        <v>284</v>
      </c>
    </row>
    <row r="21" ht="15">
      <c r="A21" s="106"/>
    </row>
    <row r="22" ht="12.75">
      <c r="A22" s="103" t="s">
        <v>289</v>
      </c>
    </row>
    <row r="24" spans="1:16" ht="54" customHeight="1">
      <c r="A24" s="105" t="s">
        <v>287</v>
      </c>
      <c r="B24" s="105"/>
      <c r="C24" s="105"/>
      <c r="D24" s="105"/>
      <c r="E24" s="105"/>
      <c r="F24" s="105"/>
      <c r="G24" s="105"/>
      <c r="H24" s="105"/>
      <c r="I24" s="105"/>
      <c r="J24" s="105"/>
      <c r="K24" s="105"/>
      <c r="L24" s="105"/>
      <c r="M24" s="105"/>
      <c r="N24" s="105"/>
      <c r="O24" s="105"/>
      <c r="P24" s="105"/>
    </row>
    <row r="26" ht="12.75">
      <c r="A26" s="103" t="s">
        <v>290</v>
      </c>
    </row>
    <row r="28" spans="1:16" ht="12.75">
      <c r="A28" s="105" t="s">
        <v>291</v>
      </c>
      <c r="B28" s="105"/>
      <c r="C28" s="105"/>
      <c r="D28" s="105"/>
      <c r="E28" s="105"/>
      <c r="F28" s="105"/>
      <c r="G28" s="105"/>
      <c r="H28" s="105"/>
      <c r="I28" s="105"/>
      <c r="J28" s="105"/>
      <c r="K28" s="105"/>
      <c r="L28" s="105"/>
      <c r="M28" s="105"/>
      <c r="N28" s="105"/>
      <c r="O28" s="105"/>
      <c r="P28" s="105"/>
    </row>
    <row r="29" spans="1:16" ht="18" customHeight="1">
      <c r="A29" s="105"/>
      <c r="B29" s="105"/>
      <c r="C29" s="105"/>
      <c r="D29" s="105"/>
      <c r="E29" s="105"/>
      <c r="F29" s="105"/>
      <c r="G29" s="105"/>
      <c r="H29" s="105"/>
      <c r="I29" s="105"/>
      <c r="J29" s="105"/>
      <c r="K29" s="105"/>
      <c r="L29" s="105"/>
      <c r="M29" s="105"/>
      <c r="N29" s="105"/>
      <c r="O29" s="105"/>
      <c r="P29" s="105"/>
    </row>
    <row r="30" spans="1:16" ht="12.75" customHeight="1" hidden="1">
      <c r="A30" s="105"/>
      <c r="B30" s="105"/>
      <c r="C30" s="105"/>
      <c r="D30" s="105"/>
      <c r="E30" s="105"/>
      <c r="F30" s="105"/>
      <c r="G30" s="105"/>
      <c r="H30" s="105"/>
      <c r="I30" s="105"/>
      <c r="J30" s="105"/>
      <c r="K30" s="105"/>
      <c r="L30" s="105"/>
      <c r="M30" s="105"/>
      <c r="N30" s="105"/>
      <c r="O30" s="105"/>
      <c r="P30" s="105"/>
    </row>
    <row r="31" spans="1:16" ht="13.5" customHeight="1">
      <c r="A31" s="105"/>
      <c r="B31" s="105"/>
      <c r="C31" s="105"/>
      <c r="D31" s="105"/>
      <c r="E31" s="105"/>
      <c r="F31" s="105"/>
      <c r="G31" s="105"/>
      <c r="H31" s="105"/>
      <c r="I31" s="105"/>
      <c r="J31" s="105"/>
      <c r="K31" s="105"/>
      <c r="L31" s="105"/>
      <c r="M31" s="105"/>
      <c r="N31" s="105"/>
      <c r="O31" s="105"/>
      <c r="P31" s="105"/>
    </row>
  </sheetData>
  <sheetProtection/>
  <mergeCells count="5">
    <mergeCell ref="A9:P9"/>
    <mergeCell ref="A15:P15"/>
    <mergeCell ref="A18:P18"/>
    <mergeCell ref="A24:P24"/>
    <mergeCell ref="A28:P3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79"/>
  <sheetViews>
    <sheetView zoomScalePageLayoutView="0" workbookViewId="0" topLeftCell="A1">
      <selection activeCell="G36" sqref="G36"/>
    </sheetView>
  </sheetViews>
  <sheetFormatPr defaultColWidth="11.421875" defaultRowHeight="12.75"/>
  <cols>
    <col min="1" max="1" width="29.140625" style="4" bestFit="1" customWidth="1"/>
  </cols>
  <sheetData>
    <row r="1" ht="12.75">
      <c r="A1" s="2" t="s">
        <v>92</v>
      </c>
    </row>
    <row r="2" ht="12.75">
      <c r="A2" s="3" t="s">
        <v>14</v>
      </c>
    </row>
    <row r="3" ht="12.75">
      <c r="A3" s="3" t="s">
        <v>15</v>
      </c>
    </row>
    <row r="4" ht="12.75">
      <c r="A4" s="3" t="s">
        <v>16</v>
      </c>
    </row>
    <row r="5" ht="12.75">
      <c r="A5" s="3" t="s">
        <v>17</v>
      </c>
    </row>
    <row r="6" ht="12.75">
      <c r="A6" s="3" t="s">
        <v>18</v>
      </c>
    </row>
    <row r="7" ht="12.75">
      <c r="A7" s="3" t="s">
        <v>19</v>
      </c>
    </row>
    <row r="8" ht="12.75">
      <c r="A8" s="3" t="s">
        <v>20</v>
      </c>
    </row>
    <row r="9" ht="12.75">
      <c r="A9" s="3" t="s">
        <v>21</v>
      </c>
    </row>
    <row r="10" ht="12.75">
      <c r="A10" s="3" t="s">
        <v>22</v>
      </c>
    </row>
    <row r="11" ht="12.75">
      <c r="A11" s="3" t="s">
        <v>23</v>
      </c>
    </row>
    <row r="12" ht="12.75">
      <c r="A12" s="3" t="s">
        <v>24</v>
      </c>
    </row>
    <row r="13" ht="12.75">
      <c r="A13" s="3" t="s">
        <v>25</v>
      </c>
    </row>
    <row r="14" ht="12.75">
      <c r="A14" s="3" t="s">
        <v>26</v>
      </c>
    </row>
    <row r="15" ht="12.75">
      <c r="A15" s="3" t="s">
        <v>27</v>
      </c>
    </row>
    <row r="16" ht="12.75">
      <c r="A16" s="3" t="s">
        <v>28</v>
      </c>
    </row>
    <row r="17" ht="12.75">
      <c r="A17" s="3" t="s">
        <v>29</v>
      </c>
    </row>
    <row r="18" ht="12.75">
      <c r="A18" s="3" t="s">
        <v>30</v>
      </c>
    </row>
    <row r="19" ht="12.75">
      <c r="A19" s="3" t="s">
        <v>31</v>
      </c>
    </row>
    <row r="20" ht="12.75">
      <c r="A20" s="3" t="s">
        <v>32</v>
      </c>
    </row>
    <row r="21" ht="12.75">
      <c r="A21" s="3" t="s">
        <v>33</v>
      </c>
    </row>
    <row r="22" ht="12.75">
      <c r="A22" s="3" t="s">
        <v>34</v>
      </c>
    </row>
    <row r="23" ht="12.75">
      <c r="A23" s="3" t="s">
        <v>35</v>
      </c>
    </row>
    <row r="24" ht="12.75">
      <c r="A24" s="3" t="s">
        <v>36</v>
      </c>
    </row>
    <row r="25" ht="12.75">
      <c r="A25" s="3" t="s">
        <v>37</v>
      </c>
    </row>
    <row r="26" ht="12.75">
      <c r="A26" s="3" t="s">
        <v>38</v>
      </c>
    </row>
    <row r="27" ht="12.75">
      <c r="A27" s="3" t="s">
        <v>39</v>
      </c>
    </row>
    <row r="28" ht="12.75">
      <c r="A28" s="3" t="s">
        <v>40</v>
      </c>
    </row>
    <row r="29" ht="12.75">
      <c r="A29" s="3" t="s">
        <v>41</v>
      </c>
    </row>
    <row r="30" ht="12.75">
      <c r="A30" s="3" t="s">
        <v>42</v>
      </c>
    </row>
    <row r="31" ht="12.75">
      <c r="A31" s="3" t="s">
        <v>43</v>
      </c>
    </row>
    <row r="32" ht="12.75">
      <c r="A32" s="3" t="s">
        <v>44</v>
      </c>
    </row>
    <row r="33" ht="12.75">
      <c r="A33" s="3" t="s">
        <v>45</v>
      </c>
    </row>
    <row r="34" ht="12.75">
      <c r="A34" s="3" t="s">
        <v>46</v>
      </c>
    </row>
    <row r="35" ht="12.75">
      <c r="A35" s="3" t="s">
        <v>47</v>
      </c>
    </row>
    <row r="36" ht="12.75">
      <c r="A36" s="3" t="s">
        <v>48</v>
      </c>
    </row>
    <row r="37" ht="12.75">
      <c r="A37" s="3" t="s">
        <v>49</v>
      </c>
    </row>
    <row r="38" ht="12.75">
      <c r="A38" s="3" t="s">
        <v>50</v>
      </c>
    </row>
    <row r="39" ht="12.75">
      <c r="A39" s="3" t="s">
        <v>51</v>
      </c>
    </row>
    <row r="40" ht="12.75">
      <c r="A40" s="3" t="s">
        <v>52</v>
      </c>
    </row>
    <row r="41" ht="12.75">
      <c r="A41" s="3" t="s">
        <v>53</v>
      </c>
    </row>
    <row r="42" ht="12.75">
      <c r="A42" s="3" t="s">
        <v>54</v>
      </c>
    </row>
    <row r="43" ht="12.75">
      <c r="A43" s="3" t="s">
        <v>55</v>
      </c>
    </row>
    <row r="44" ht="12.75">
      <c r="A44" s="3" t="s">
        <v>56</v>
      </c>
    </row>
    <row r="45" ht="12.75">
      <c r="A45" s="3" t="s">
        <v>57</v>
      </c>
    </row>
    <row r="46" ht="12.75">
      <c r="A46" s="3" t="s">
        <v>58</v>
      </c>
    </row>
    <row r="47" ht="12.75">
      <c r="A47" s="3" t="s">
        <v>59</v>
      </c>
    </row>
    <row r="48" ht="12.75">
      <c r="A48" s="3" t="s">
        <v>60</v>
      </c>
    </row>
    <row r="49" ht="12.75">
      <c r="A49" s="3" t="s">
        <v>61</v>
      </c>
    </row>
    <row r="50" ht="12.75">
      <c r="A50" s="3" t="s">
        <v>62</v>
      </c>
    </row>
    <row r="51" ht="12.75">
      <c r="A51" s="3" t="s">
        <v>63</v>
      </c>
    </row>
    <row r="52" ht="12.75">
      <c r="A52" s="3" t="s">
        <v>64</v>
      </c>
    </row>
    <row r="53" ht="12.75">
      <c r="A53" s="3" t="s">
        <v>65</v>
      </c>
    </row>
    <row r="54" ht="12.75">
      <c r="A54" s="3" t="s">
        <v>66</v>
      </c>
    </row>
    <row r="55" ht="12.75">
      <c r="A55" s="3" t="s">
        <v>67</v>
      </c>
    </row>
    <row r="56" ht="12.75">
      <c r="A56" s="3" t="s">
        <v>68</v>
      </c>
    </row>
    <row r="57" ht="12.75">
      <c r="A57" s="3" t="s">
        <v>69</v>
      </c>
    </row>
    <row r="58" ht="12.75">
      <c r="A58" s="3" t="s">
        <v>70</v>
      </c>
    </row>
    <row r="59" ht="12.75">
      <c r="A59" s="3" t="s">
        <v>71</v>
      </c>
    </row>
    <row r="60" ht="12.75">
      <c r="A60" s="3" t="s">
        <v>72</v>
      </c>
    </row>
    <row r="61" ht="12.75">
      <c r="A61" s="3" t="s">
        <v>73</v>
      </c>
    </row>
    <row r="62" ht="12.75">
      <c r="A62" s="3" t="s">
        <v>74</v>
      </c>
    </row>
    <row r="63" ht="12.75">
      <c r="A63" s="3" t="s">
        <v>75</v>
      </c>
    </row>
    <row r="64" ht="12.75">
      <c r="A64" s="3" t="s">
        <v>76</v>
      </c>
    </row>
    <row r="65" ht="12.75">
      <c r="A65" s="3" t="s">
        <v>77</v>
      </c>
    </row>
    <row r="66" ht="12.75">
      <c r="A66" s="3" t="s">
        <v>78</v>
      </c>
    </row>
    <row r="67" ht="12.75">
      <c r="A67" s="3" t="s">
        <v>79</v>
      </c>
    </row>
    <row r="68" ht="12.75">
      <c r="A68" s="3" t="s">
        <v>80</v>
      </c>
    </row>
    <row r="69" ht="12.75">
      <c r="A69" s="3" t="s">
        <v>81</v>
      </c>
    </row>
    <row r="70" ht="12.75">
      <c r="A70" s="3" t="s">
        <v>82</v>
      </c>
    </row>
    <row r="71" ht="12.75">
      <c r="A71" s="3" t="s">
        <v>83</v>
      </c>
    </row>
    <row r="72" ht="12.75">
      <c r="A72" s="3" t="s">
        <v>84</v>
      </c>
    </row>
    <row r="73" ht="12.75">
      <c r="A73" s="3" t="s">
        <v>85</v>
      </c>
    </row>
    <row r="74" ht="12.75">
      <c r="A74" s="3" t="s">
        <v>86</v>
      </c>
    </row>
    <row r="75" ht="12.75">
      <c r="A75" s="3" t="s">
        <v>87</v>
      </c>
    </row>
    <row r="76" ht="12.75">
      <c r="A76" s="3" t="s">
        <v>88</v>
      </c>
    </row>
    <row r="77" ht="12.75">
      <c r="A77" s="3" t="s">
        <v>89</v>
      </c>
    </row>
    <row r="78" ht="12.75">
      <c r="A78" s="3" t="s">
        <v>90</v>
      </c>
    </row>
    <row r="79" ht="12.75">
      <c r="A79" s="3" t="s">
        <v>91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CDG Réunion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Recueils indicateurs RPS</dc:title>
  <dc:subject/>
  <dc:creator>Gwenaël BILLOUDET</dc:creator>
  <cp:keywords/>
  <dc:description/>
  <cp:lastModifiedBy>Emmanuelle FERARD</cp:lastModifiedBy>
  <cp:lastPrinted>2014-04-08T11:27:55Z</cp:lastPrinted>
  <dcterms:created xsi:type="dcterms:W3CDTF">2011-08-23T09:59:59Z</dcterms:created>
  <dcterms:modified xsi:type="dcterms:W3CDTF">2020-04-06T12:25:44Z</dcterms:modified>
  <cp:category/>
  <cp:version/>
  <cp:contentType/>
  <cp:contentStatus/>
</cp:coreProperties>
</file>